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6605" windowHeight="9435" activeTab="1"/>
  </bookViews>
  <sheets>
    <sheet name="размер всего" sheetId="1" r:id="rId1"/>
    <sheet name="размер с учетом доп работ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<sst xmlns="http://schemas.openxmlformats.org/spreadsheetml/2006/main" count="317" uniqueCount="116">
  <si>
    <t>Аварийно-диспетчерское обслуживание</t>
  </si>
  <si>
    <t>Наименование работ</t>
  </si>
  <si>
    <t>Периодичность в год</t>
  </si>
  <si>
    <t>Ед. изм-я</t>
  </si>
  <si>
    <t>Цена        ед.изм-я</t>
  </si>
  <si>
    <t>Объем                         оказания услуги</t>
  </si>
  <si>
    <t>Годовая оплата (рублей)</t>
  </si>
  <si>
    <t>Стоимость                   на 1кв.м. общ.площади       (рублей в месяц)</t>
  </si>
  <si>
    <t>База для начисления</t>
  </si>
  <si>
    <t>м2</t>
  </si>
  <si>
    <t>1.</t>
  </si>
  <si>
    <t>подъезд</t>
  </si>
  <si>
    <t xml:space="preserve">Гидропневматическая промывка системы ТС </t>
  </si>
  <si>
    <t>Т/У</t>
  </si>
  <si>
    <t>3.</t>
  </si>
  <si>
    <t>3.1.</t>
  </si>
  <si>
    <t xml:space="preserve">Влажное подметание с предварительным увлажнением                                                      </t>
  </si>
  <si>
    <t>Дератизация (нежилые помещения)</t>
  </si>
  <si>
    <t xml:space="preserve">м2 </t>
  </si>
  <si>
    <t>Дезинсекция:Первичная обработка нежилых помещений</t>
  </si>
  <si>
    <t>Дезинсекция: Повторная обработка нежилых помещений</t>
  </si>
  <si>
    <t>3.2.</t>
  </si>
  <si>
    <t>Летняя уборка</t>
  </si>
  <si>
    <t>Зимняя уборка</t>
  </si>
  <si>
    <t>3.3.</t>
  </si>
  <si>
    <t>Работы по обеспечению вывоза бытовых отходов</t>
  </si>
  <si>
    <t>м3</t>
  </si>
  <si>
    <t xml:space="preserve">Содержание Диспетчерской службы (ДС)  </t>
  </si>
  <si>
    <t>Содержание группы Аварийно-Восстановительных работ</t>
  </si>
  <si>
    <t>Мытье стен, дверей и плафонов кабины лифта с периодической сменой воды или моющего средства</t>
  </si>
  <si>
    <t>Содержание и ремонт лифта</t>
  </si>
  <si>
    <t>лифт</t>
  </si>
  <si>
    <t>Страхование риска ответственности</t>
  </si>
  <si>
    <t>Техническое освидетельствование</t>
  </si>
  <si>
    <t xml:space="preserve">Работы по содержанию помещений, входящих в состав общего имущества в многоквартирном доме  </t>
  </si>
  <si>
    <t xml:space="preserve">Мытье л/площадок и маршей балконов, холлов, коридоров с моющим раствором. </t>
  </si>
  <si>
    <t xml:space="preserve">Мытье дверей с остеклением  </t>
  </si>
  <si>
    <t>Влажное подметание пола кабины лифта</t>
  </si>
  <si>
    <t>Мытье  кабины лифта</t>
  </si>
  <si>
    <t>Очистка крышек люков колодцев и пожарных гидрантов от снега и льда( толщиной слоя свыше 5 см)</t>
  </si>
  <si>
    <t>штука</t>
  </si>
  <si>
    <t>Сдвигание свежвыпавш снега и очистка придомовой территории от снега и льда( при наличии колейности свыше 5 см)</t>
  </si>
  <si>
    <t>Очистка придомовой территории от наледи и льда. (Скалывание наледи до 2 см. сгребание в кучу)</t>
  </si>
  <si>
    <t xml:space="preserve">Уборка контейнерных площадок, расположенных на придомовой территории </t>
  </si>
  <si>
    <t>Уборка контейнерных площадок, расположенных на придомовой территории</t>
  </si>
  <si>
    <t>Обслуживание лифта и диспетчерской связи</t>
  </si>
  <si>
    <t>с м2 общ площади квартир</t>
  </si>
  <si>
    <t xml:space="preserve"> Проверка исправности , работоспособности, обследование состояния инженерных систем и устройств ( система ТС,  система ГВС, система ХВС,  система водоотведения) расширительных баков и элементов скрытых от постоянного наблюдения ( разводящих трубопроводов и оборудования на чердаках , в подвалах и каналах)</t>
  </si>
  <si>
    <t>Гидропневматическая промывка теплоузла ( со сдачей анализов) в составе: очистка грязевиков воздухосборников , вантозов, очистка от накипи запорной арматуры, набивка сальников, утепление трубопроводов,  сдача анализов</t>
  </si>
  <si>
    <t xml:space="preserve"> Пуск системы ТС (подача тепла) в составе: ликвидация воздушных пробок,  регулировка трехходовых кранов,  снятие параметров теплоснабжения</t>
  </si>
  <si>
    <t>Гидравлические испытания на прочность системы ТС (опрессовка) в составе: заполнение водой системы ТС, отключение радиаторов при их течи, временная заделка свищей и трещин, спуск воды из системы ТС</t>
  </si>
  <si>
    <t>Обследование состояния системы вентиляции помещений</t>
  </si>
  <si>
    <t>Закрытие и раскрытие продухов</t>
  </si>
  <si>
    <t xml:space="preserve">Работы по содержанию электрооборудования </t>
  </si>
  <si>
    <t>Содержание оборудования и систем инженерно-технического обеспечения,входящих в состав общего имущества многоквартирного дома</t>
  </si>
  <si>
    <t>Замеры сопротивления изоляции кабелей, проводов оборудования подъезда</t>
  </si>
  <si>
    <t>Работы и услуги по содержанию иного общего имущества  и придомовой территории</t>
  </si>
  <si>
    <t>Работы по содержанию земельного участка, на котором расположен многоквартирный дом</t>
  </si>
  <si>
    <t>Работы по обеспечению требований пожарной безопасности</t>
  </si>
  <si>
    <t xml:space="preserve">Техническое обслуживание системы  пожарной сигнализации, оповещения и эвакуации людей при пожаре, передачи информации на пульт "01", системы контроля доступом (домофоны)  </t>
  </si>
  <si>
    <t>Эксплуатация и обслуживание конструктивных элементов здания</t>
  </si>
  <si>
    <t>Посыпка территории песком</t>
  </si>
  <si>
    <t>Стоимость пакета обязательных работ</t>
  </si>
  <si>
    <t>2</t>
  </si>
  <si>
    <t>2.3</t>
  </si>
  <si>
    <t>Стоимость обязательных работ на 1 кв. м площади (рублей в месяц)</t>
  </si>
  <si>
    <t>Стоимость дополнительных работ на 1 кв. м площади (рублей в месяц)</t>
  </si>
  <si>
    <t>Стоимость лота, руб.</t>
  </si>
  <si>
    <t>*</t>
  </si>
  <si>
    <t>Услуги ПБЦ</t>
  </si>
  <si>
    <t>обработка лицевого счета</t>
  </si>
  <si>
    <t>формирование пакета для передачи в органы УФМС</t>
  </si>
  <si>
    <t>разноска оплаты и печать квитанций</t>
  </si>
  <si>
    <t>Разнос квитанций</t>
  </si>
  <si>
    <t>Банковские услуги за сбор платежей</t>
  </si>
  <si>
    <t>Содержание инфраструктуры управляющей компании</t>
  </si>
  <si>
    <t>Страхование (договор страхования имущества)</t>
  </si>
  <si>
    <t>Размер платы за содержание, обслуживание общего имущества и управление многоквартирным жилым домом, оснащенного  лифтом</t>
  </si>
  <si>
    <t xml:space="preserve">Осмотр состояния строительных конструкций и всех конструктивных элементов жилого дома. Разрабтка плана восстановительных работ  (Проверка соответствия параметров вертикальной планировки территории проектным параметрам, проверка технического состояния видимых частей конструкций. Проверка подвалов: температурно-влажностный режим, состояние помещений подвала. </t>
  </si>
  <si>
    <t>2.1</t>
  </si>
  <si>
    <t xml:space="preserve">Проверка утепления теплых чердаков, плотности закрытия чердаков и входов в них, подвалов </t>
  </si>
  <si>
    <t xml:space="preserve">Устранение неплотностей в вентиляционных каналах и шахтах, устранение засоров в каналах, проверка наличия тяги в каналах </t>
  </si>
  <si>
    <t>2.2</t>
  </si>
  <si>
    <t>Общие работы, выполняемые для надлежащего содержания систем водоснабжения ( ХВС и ГВС),  теплоснабжения и водоотведения</t>
  </si>
  <si>
    <t>Обслуживание и содержание внешних тепловых, водопроводных и канализационных сетей, находящихся в пределах придомовой территории</t>
  </si>
  <si>
    <t>объект</t>
  </si>
  <si>
    <t>Обслуживание АИТП: снятие показаний, обслуживание , поверка</t>
  </si>
  <si>
    <t>тепловой узел</t>
  </si>
  <si>
    <t>Устранение незначительных неисправностей в системах водопровода и канализации ( устарнение засора, укрепление трубопроводов)</t>
  </si>
  <si>
    <t>ТО и ТР оборудования подъезда  ( Обследование состояния электросетей, оборудования, вводных электрощитов (ГРЦ ВУ) с подтяжкой контактых соединений.  Замена перегоревших электроламп. Прочистка клемм и соединений в групповых щитках и распределительных шкафах. Текущий ремонт оборудования. Укрепление участков наружной электропроводки.)</t>
  </si>
  <si>
    <t xml:space="preserve">Обследование состояния основных конструкций зданий и элементов внешнего благоустройства ( освещение придомовой территории) с заменой сгоревших ламп </t>
  </si>
  <si>
    <t>лампа</t>
  </si>
  <si>
    <t>Проверка заземения  трубопроводов</t>
  </si>
  <si>
    <t>Проверка заземления оборудования подъезда, подвала, чердака</t>
  </si>
  <si>
    <t>Мытье окон</t>
  </si>
  <si>
    <t xml:space="preserve">Подметание и уборка площадок и тротуара с бордюром </t>
  </si>
  <si>
    <t xml:space="preserve">Подметание и уборка проезжей части  придомовой территории                              (асфальтобетонное покрытие)  </t>
  </si>
  <si>
    <t xml:space="preserve">Очистка от мусора урн, установленных возле подъезда </t>
  </si>
  <si>
    <t>Уборка площадок с набивным покрытием от случайного мусора</t>
  </si>
  <si>
    <t>Скашивание травы на газоне травокосилками (бензокосы, мотокосы, триммеры)</t>
  </si>
  <si>
    <t>Уборка газонов от опавших листьев , сучьев и случайного мусора</t>
  </si>
  <si>
    <t>Уборка крыльца, ступеней, пандуса перед входом в подъезд</t>
  </si>
  <si>
    <t>Уборка от снега и наледи крыльца, ступеней, пандуса перед входом в подъезд</t>
  </si>
  <si>
    <t xml:space="preserve">Очистка от мусора урн, установленных возле подъезда и на придомовой территории </t>
  </si>
  <si>
    <t xml:space="preserve">Уборка проезжей части  придомовой территории от снега                        </t>
  </si>
  <si>
    <t>Дезинфекция контейнерной площадки и контейнеров</t>
  </si>
  <si>
    <t>3.4.</t>
  </si>
  <si>
    <t>3.4.1</t>
  </si>
  <si>
    <t>Вывоз и размещение ТБО, строительных отходов от ремонта</t>
  </si>
  <si>
    <t>4.</t>
  </si>
  <si>
    <t>5.</t>
  </si>
  <si>
    <t>Стоимость пакета дополнительных работ</t>
  </si>
  <si>
    <t>Обслуживание общедомовых приборов учета: снятие показаний, обслуживание ОПУ, поверка ОПУ</t>
  </si>
  <si>
    <r>
      <t xml:space="preserve">Услуги по управлению, сбору средств с населения в основной и дополнительный перечни работ не включаются, а оцениваются в составе работ и услуг по содержанию и ремонту жилья и </t>
    </r>
    <r>
      <rPr>
        <b/>
        <sz val="12"/>
        <rFont val="Times New Roman"/>
        <family val="1"/>
      </rPr>
      <t>соответствуют перечню:</t>
    </r>
  </si>
  <si>
    <t>Приложение 2     к Конкурсной документации</t>
  </si>
  <si>
    <t xml:space="preserve">Утверждаю:
глава администрации 
Сосновоборского городского округа 
Садовский В.Б.
188540, г. Сосновый Бор, ул. Ленинградская, 
д. 46, каб. 320 
8(813-69)- 6-28-13,6-28-27 tns@meria.sbor.ru
"__"______________________2016 г.
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</si>
</sst>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#,##0.0000&quot;р.&quot;"/>
    <numFmt numFmtId="174" formatCode="#,##0.0000_р_."/>
    <numFmt numFmtId="175" formatCode="#,##0.00_р_."/>
    <numFmt numFmtId="176" formatCode="0.0000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00000000"/>
    <numFmt numFmtId="183" formatCode="0.0000000000"/>
    <numFmt numFmtId="184" formatCode="#,##0.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_р_."/>
    <numFmt numFmtId="190" formatCode="#,##0.0_р_."/>
    <numFmt numFmtId="191" formatCode="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2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0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0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49" fontId="25" fillId="0" borderId="0" xfId="53" applyNumberFormat="1" applyFont="1" applyFill="1" applyAlignment="1">
      <alignment horizontal="center" vertical="center" wrapText="1"/>
      <protection/>
    </xf>
    <xf numFmtId="0" fontId="25" fillId="0" borderId="0" xfId="53" applyFont="1" applyFill="1" applyAlignment="1">
      <alignment horizontal="left" vertical="center" wrapText="1"/>
      <protection/>
    </xf>
    <xf numFmtId="0" fontId="25" fillId="0" borderId="0" xfId="53" applyFont="1" applyFill="1" applyAlignment="1">
      <alignment horizontal="center" vertical="center" wrapText="1"/>
      <protection/>
    </xf>
    <xf numFmtId="175" fontId="26" fillId="0" borderId="0" xfId="53" applyNumberFormat="1" applyFont="1" applyFill="1" applyAlignment="1">
      <alignment horizontal="center" vertical="center" wrapText="1"/>
      <protection/>
    </xf>
    <xf numFmtId="0" fontId="26" fillId="0" borderId="0" xfId="53" applyNumberFormat="1" applyFont="1" applyFill="1" applyAlignment="1">
      <alignment horizontal="center" vertical="center" wrapText="1"/>
      <protection/>
    </xf>
    <xf numFmtId="174" fontId="25" fillId="0" borderId="0" xfId="53" applyNumberFormat="1" applyFont="1" applyFill="1">
      <alignment/>
      <protection/>
    </xf>
    <xf numFmtId="49" fontId="25" fillId="24" borderId="10" xfId="53" applyNumberFormat="1" applyFont="1" applyFill="1" applyBorder="1" applyAlignment="1">
      <alignment horizontal="center" vertical="center" wrapText="1"/>
      <protection/>
    </xf>
    <xf numFmtId="0" fontId="25" fillId="24" borderId="11" xfId="53" applyFont="1" applyFill="1" applyBorder="1" applyAlignment="1">
      <alignment horizontal="center" vertical="center" wrapText="1"/>
      <protection/>
    </xf>
    <xf numFmtId="175" fontId="25" fillId="24" borderId="11" xfId="53" applyNumberFormat="1" applyFont="1" applyFill="1" applyBorder="1" applyAlignment="1">
      <alignment horizontal="center" vertical="center" wrapText="1"/>
      <protection/>
    </xf>
    <xf numFmtId="0" fontId="25" fillId="24" borderId="11" xfId="53" applyNumberFormat="1" applyFont="1" applyFill="1" applyBorder="1" applyAlignment="1">
      <alignment horizontal="center" vertical="center" wrapText="1"/>
      <protection/>
    </xf>
    <xf numFmtId="174" fontId="25" fillId="24" borderId="12" xfId="53" applyNumberFormat="1" applyFont="1" applyFill="1" applyBorder="1" applyAlignment="1">
      <alignment horizontal="center" vertical="center" wrapText="1"/>
      <protection/>
    </xf>
    <xf numFmtId="49" fontId="25" fillId="25" borderId="13" xfId="53" applyNumberFormat="1" applyFont="1" applyFill="1" applyBorder="1" applyAlignment="1">
      <alignment horizontal="right" vertical="center" wrapText="1"/>
      <protection/>
    </xf>
    <xf numFmtId="0" fontId="27" fillId="25" borderId="14" xfId="53" applyFont="1" applyFill="1" applyBorder="1" applyAlignment="1">
      <alignment vertical="center" wrapText="1"/>
      <protection/>
    </xf>
    <xf numFmtId="0" fontId="25" fillId="25" borderId="13" xfId="53" applyFont="1" applyFill="1" applyBorder="1" applyAlignment="1">
      <alignment vertical="center" wrapText="1"/>
      <protection/>
    </xf>
    <xf numFmtId="0" fontId="25" fillId="25" borderId="15" xfId="53" applyFont="1" applyFill="1" applyBorder="1" applyAlignment="1">
      <alignment horizontal="center" vertical="center" wrapText="1"/>
      <protection/>
    </xf>
    <xf numFmtId="175" fontId="26" fillId="25" borderId="13" xfId="53" applyNumberFormat="1" applyFont="1" applyFill="1" applyBorder="1" applyAlignment="1">
      <alignment horizontal="center" vertical="center" wrapText="1"/>
      <protection/>
    </xf>
    <xf numFmtId="0" fontId="26" fillId="25" borderId="13" xfId="53" applyNumberFormat="1" applyFont="1" applyFill="1" applyBorder="1" applyAlignment="1">
      <alignment horizontal="center" vertical="center" wrapText="1"/>
      <protection/>
    </xf>
    <xf numFmtId="175" fontId="36" fillId="25" borderId="13" xfId="53" applyNumberFormat="1" applyFont="1" applyFill="1" applyBorder="1" applyAlignment="1">
      <alignment vertical="center" wrapText="1"/>
      <protection/>
    </xf>
    <xf numFmtId="49" fontId="27" fillId="0" borderId="13" xfId="53" applyNumberFormat="1" applyFont="1" applyFill="1" applyBorder="1" applyAlignment="1">
      <alignment horizontal="left" vertical="center" wrapText="1"/>
      <protection/>
    </xf>
    <xf numFmtId="0" fontId="27" fillId="26" borderId="14" xfId="53" applyFont="1" applyFill="1" applyBorder="1" applyAlignment="1">
      <alignment horizontal="left" vertical="center" wrapText="1"/>
      <protection/>
    </xf>
    <xf numFmtId="0" fontId="28" fillId="26" borderId="15" xfId="53" applyFont="1" applyFill="1" applyBorder="1" applyAlignment="1">
      <alignment vertical="center" wrapText="1"/>
      <protection/>
    </xf>
    <xf numFmtId="0" fontId="28" fillId="26" borderId="16" xfId="53" applyFont="1" applyFill="1" applyBorder="1" applyAlignment="1">
      <alignment vertical="center" wrapText="1"/>
      <protection/>
    </xf>
    <xf numFmtId="174" fontId="27" fillId="26" borderId="13" xfId="53" applyNumberFormat="1" applyFont="1" applyFill="1" applyBorder="1" applyAlignment="1">
      <alignment horizontal="right" vertical="center"/>
      <protection/>
    </xf>
    <xf numFmtId="49" fontId="25" fillId="27" borderId="13" xfId="53" applyNumberFormat="1" applyFont="1" applyFill="1" applyBorder="1" applyAlignment="1">
      <alignment horizontal="left" vertical="center" wrapText="1"/>
      <protection/>
    </xf>
    <xf numFmtId="0" fontId="25" fillId="28" borderId="13" xfId="53" applyFont="1" applyFill="1" applyBorder="1" applyAlignment="1">
      <alignment horizontal="left" vertical="center" wrapText="1"/>
      <protection/>
    </xf>
    <xf numFmtId="0" fontId="25" fillId="28" borderId="13" xfId="53" applyFont="1" applyFill="1" applyBorder="1" applyAlignment="1">
      <alignment horizontal="center" vertical="center" wrapText="1"/>
      <protection/>
    </xf>
    <xf numFmtId="175" fontId="25" fillId="28" borderId="13" xfId="53" applyNumberFormat="1" applyFont="1" applyFill="1" applyBorder="1" applyAlignment="1">
      <alignment horizontal="center" vertical="center" wrapText="1"/>
      <protection/>
    </xf>
    <xf numFmtId="0" fontId="25" fillId="28" borderId="13" xfId="53" applyNumberFormat="1" applyFont="1" applyFill="1" applyBorder="1" applyAlignment="1">
      <alignment horizontal="center" vertical="center" wrapText="1"/>
      <protection/>
    </xf>
    <xf numFmtId="172" fontId="25" fillId="28" borderId="13" xfId="53" applyNumberFormat="1" applyFont="1" applyFill="1" applyBorder="1" applyAlignment="1">
      <alignment horizontal="right" vertical="center" wrapText="1"/>
      <protection/>
    </xf>
    <xf numFmtId="174" fontId="25" fillId="28" borderId="13" xfId="53" applyNumberFormat="1" applyFont="1" applyFill="1" applyBorder="1" applyAlignment="1">
      <alignment horizontal="right" vertical="center"/>
      <protection/>
    </xf>
    <xf numFmtId="49" fontId="25" fillId="0" borderId="13" xfId="53" applyNumberFormat="1" applyFont="1" applyFill="1" applyBorder="1" applyAlignment="1">
      <alignment horizontal="left" vertical="center" wrapText="1"/>
      <protection/>
    </xf>
    <xf numFmtId="0" fontId="27" fillId="22" borderId="14" xfId="53" applyFont="1" applyFill="1" applyBorder="1" applyAlignment="1">
      <alignment horizontal="left" vertical="center" wrapText="1"/>
      <protection/>
    </xf>
    <xf numFmtId="0" fontId="27" fillId="22" borderId="15" xfId="53" applyFont="1" applyFill="1" applyBorder="1" applyAlignment="1">
      <alignment horizontal="left" vertical="center" wrapText="1"/>
      <protection/>
    </xf>
    <xf numFmtId="0" fontId="27" fillId="22" borderId="16" xfId="53" applyFont="1" applyFill="1" applyBorder="1" applyAlignment="1">
      <alignment horizontal="left" vertical="center" wrapText="1"/>
      <protection/>
    </xf>
    <xf numFmtId="174" fontId="27" fillId="22" borderId="13" xfId="53" applyNumberFormat="1" applyFont="1" applyFill="1" applyBorder="1" applyAlignment="1">
      <alignment horizontal="right" vertical="center"/>
      <protection/>
    </xf>
    <xf numFmtId="0" fontId="25" fillId="28" borderId="13" xfId="0" applyFont="1" applyFill="1" applyBorder="1" applyAlignment="1">
      <alignment horizontal="center" vertical="center" wrapText="1"/>
    </xf>
    <xf numFmtId="175" fontId="37" fillId="28" borderId="13" xfId="53" applyNumberFormat="1" applyFont="1" applyFill="1" applyBorder="1" applyAlignment="1">
      <alignment horizontal="center" vertical="center" wrapText="1"/>
      <protection/>
    </xf>
    <xf numFmtId="0" fontId="25" fillId="28" borderId="14" xfId="53" applyFont="1" applyFill="1" applyBorder="1" applyAlignment="1">
      <alignment horizontal="left" vertical="center" wrapText="1"/>
      <protection/>
    </xf>
    <xf numFmtId="0" fontId="25" fillId="28" borderId="15" xfId="53" applyNumberFormat="1" applyFont="1" applyFill="1" applyBorder="1" applyAlignment="1">
      <alignment horizontal="center" vertical="center" wrapText="1"/>
      <protection/>
    </xf>
    <xf numFmtId="0" fontId="25" fillId="27" borderId="14" xfId="53" applyFont="1" applyFill="1" applyBorder="1" applyAlignment="1">
      <alignment horizontal="left" vertical="center" wrapText="1"/>
      <protection/>
    </xf>
    <xf numFmtId="0" fontId="25" fillId="27" borderId="13" xfId="0" applyFont="1" applyFill="1" applyBorder="1" applyAlignment="1">
      <alignment horizontal="center" vertical="center" wrapText="1"/>
    </xf>
    <xf numFmtId="2" fontId="25" fillId="27" borderId="13" xfId="53" applyNumberFormat="1" applyFont="1" applyFill="1" applyBorder="1" applyAlignment="1">
      <alignment horizontal="center" vertical="center" wrapText="1"/>
      <protection/>
    </xf>
    <xf numFmtId="172" fontId="25" fillId="27" borderId="13" xfId="53" applyNumberFormat="1" applyFont="1" applyFill="1" applyBorder="1" applyAlignment="1">
      <alignment horizontal="right" vertical="center" wrapText="1"/>
      <protection/>
    </xf>
    <xf numFmtId="174" fontId="25" fillId="27" borderId="13" xfId="53" applyNumberFormat="1" applyFont="1" applyFill="1" applyBorder="1" applyAlignment="1">
      <alignment horizontal="right" vertical="center"/>
      <protection/>
    </xf>
    <xf numFmtId="0" fontId="25" fillId="27" borderId="13" xfId="53" applyFont="1" applyFill="1" applyBorder="1">
      <alignment/>
      <protection/>
    </xf>
    <xf numFmtId="0" fontId="25" fillId="27" borderId="13" xfId="53" applyFont="1" applyFill="1" applyBorder="1" applyAlignment="1">
      <alignment horizontal="left" vertical="center" wrapText="1"/>
      <protection/>
    </xf>
    <xf numFmtId="0" fontId="25" fillId="27" borderId="13" xfId="0" applyFont="1" applyFill="1" applyBorder="1" applyAlignment="1">
      <alignment horizontal="left" vertical="center" wrapText="1"/>
    </xf>
    <xf numFmtId="0" fontId="38" fillId="27" borderId="13" xfId="53" applyFont="1" applyFill="1" applyBorder="1">
      <alignment/>
      <protection/>
    </xf>
    <xf numFmtId="0" fontId="37" fillId="27" borderId="13" xfId="0" applyFont="1" applyFill="1" applyBorder="1" applyAlignment="1">
      <alignment horizontal="left" vertical="center" wrapText="1"/>
    </xf>
    <xf numFmtId="49" fontId="38" fillId="27" borderId="13" xfId="53" applyNumberFormat="1" applyFont="1" applyFill="1" applyBorder="1" applyAlignment="1">
      <alignment horizontal="left" vertical="center" wrapText="1"/>
      <protection/>
    </xf>
    <xf numFmtId="0" fontId="37" fillId="27" borderId="13" xfId="0" applyFont="1" applyFill="1" applyBorder="1" applyAlignment="1">
      <alignment horizontal="center" vertical="center" wrapText="1"/>
    </xf>
    <xf numFmtId="2" fontId="37" fillId="27" borderId="13" xfId="53" applyNumberFormat="1" applyFont="1" applyFill="1" applyBorder="1" applyAlignment="1">
      <alignment horizontal="center" vertical="center" wrapText="1"/>
      <protection/>
    </xf>
    <xf numFmtId="172" fontId="37" fillId="27" borderId="13" xfId="53" applyNumberFormat="1" applyFont="1" applyFill="1" applyBorder="1" applyAlignment="1">
      <alignment horizontal="right" vertical="center" wrapText="1"/>
      <protection/>
    </xf>
    <xf numFmtId="174" fontId="37" fillId="27" borderId="13" xfId="53" applyNumberFormat="1" applyFont="1" applyFill="1" applyBorder="1" applyAlignment="1">
      <alignment horizontal="right" vertical="center"/>
      <protection/>
    </xf>
    <xf numFmtId="49" fontId="27" fillId="0" borderId="13" xfId="53" applyNumberFormat="1" applyFont="1" applyFill="1" applyBorder="1" applyAlignment="1">
      <alignment horizontal="center" vertical="center" wrapText="1"/>
      <protection/>
    </xf>
    <xf numFmtId="49" fontId="27" fillId="27" borderId="13" xfId="53" applyNumberFormat="1" applyFont="1" applyFill="1" applyBorder="1" applyAlignment="1">
      <alignment horizontal="center" vertical="center" wrapText="1"/>
      <protection/>
    </xf>
    <xf numFmtId="0" fontId="25" fillId="27" borderId="13" xfId="53" applyFont="1" applyFill="1" applyBorder="1" applyAlignment="1">
      <alignment vertical="center" wrapText="1"/>
      <protection/>
    </xf>
    <xf numFmtId="0" fontId="25" fillId="27" borderId="13" xfId="53" applyFont="1" applyFill="1" applyBorder="1" applyAlignment="1">
      <alignment horizontal="center" vertical="center" wrapText="1"/>
      <protection/>
    </xf>
    <xf numFmtId="175" fontId="25" fillId="27" borderId="13" xfId="53" applyNumberFormat="1" applyFont="1" applyFill="1" applyBorder="1" applyAlignment="1">
      <alignment horizontal="center" vertical="center" wrapText="1"/>
      <protection/>
    </xf>
    <xf numFmtId="0" fontId="25" fillId="27" borderId="13" xfId="53" applyNumberFormat="1" applyFont="1" applyFill="1" applyBorder="1" applyAlignment="1">
      <alignment horizontal="center" vertical="center" wrapText="1"/>
      <protection/>
    </xf>
    <xf numFmtId="49" fontId="25" fillId="27" borderId="0" xfId="53" applyNumberFormat="1" applyFont="1" applyFill="1" applyAlignment="1">
      <alignment horizontal="center" vertical="center" wrapText="1"/>
      <protection/>
    </xf>
    <xf numFmtId="49" fontId="27" fillId="27" borderId="13" xfId="53" applyNumberFormat="1" applyFont="1" applyFill="1" applyBorder="1" applyAlignment="1">
      <alignment horizontal="center" vertical="center"/>
      <protection/>
    </xf>
    <xf numFmtId="0" fontId="29" fillId="29" borderId="13" xfId="53" applyFont="1" applyFill="1" applyBorder="1" applyAlignment="1">
      <alignment horizontal="left" vertical="center" wrapText="1"/>
      <protection/>
    </xf>
    <xf numFmtId="0" fontId="25" fillId="29" borderId="13" xfId="53" applyFont="1" applyFill="1" applyBorder="1" applyAlignment="1">
      <alignment horizontal="left" vertical="center" wrapText="1"/>
      <protection/>
    </xf>
    <xf numFmtId="175" fontId="25" fillId="29" borderId="13" xfId="53" applyNumberFormat="1" applyFont="1" applyFill="1" applyBorder="1" applyAlignment="1">
      <alignment horizontal="center" vertical="center" wrapText="1"/>
      <protection/>
    </xf>
    <xf numFmtId="0" fontId="25" fillId="29" borderId="13" xfId="53" applyNumberFormat="1" applyFont="1" applyFill="1" applyBorder="1" applyAlignment="1">
      <alignment horizontal="center" vertical="center"/>
      <protection/>
    </xf>
    <xf numFmtId="172" fontId="25" fillId="29" borderId="13" xfId="53" applyNumberFormat="1" applyFont="1" applyFill="1" applyBorder="1" applyAlignment="1">
      <alignment horizontal="right" vertical="center" wrapText="1"/>
      <protection/>
    </xf>
    <xf numFmtId="174" fontId="29" fillId="29" borderId="13" xfId="53" applyNumberFormat="1" applyFont="1" applyFill="1" applyBorder="1" applyAlignment="1">
      <alignment horizontal="right" vertical="center"/>
      <protection/>
    </xf>
    <xf numFmtId="0" fontId="25" fillId="27" borderId="13" xfId="53" applyNumberFormat="1" applyFont="1" applyFill="1" applyBorder="1" applyAlignment="1">
      <alignment horizontal="center" vertical="center"/>
      <protection/>
    </xf>
    <xf numFmtId="0" fontId="37" fillId="27" borderId="13" xfId="53" applyFont="1" applyFill="1" applyBorder="1" applyAlignment="1">
      <alignment horizontal="left" vertical="center" wrapText="1"/>
      <protection/>
    </xf>
    <xf numFmtId="0" fontId="37" fillId="27" borderId="13" xfId="53" applyFont="1" applyFill="1" applyBorder="1" applyAlignment="1">
      <alignment horizontal="center" vertical="center" wrapText="1"/>
      <protection/>
    </xf>
    <xf numFmtId="175" fontId="37" fillId="27" borderId="13" xfId="53" applyNumberFormat="1" applyFont="1" applyFill="1" applyBorder="1" applyAlignment="1">
      <alignment horizontal="center" vertical="center" wrapText="1"/>
      <protection/>
    </xf>
    <xf numFmtId="0" fontId="37" fillId="27" borderId="13" xfId="53" applyNumberFormat="1" applyFont="1" applyFill="1" applyBorder="1" applyAlignment="1">
      <alignment horizontal="center" vertical="center"/>
      <protection/>
    </xf>
    <xf numFmtId="0" fontId="37" fillId="27" borderId="13" xfId="53" applyNumberFormat="1" applyFont="1" applyFill="1" applyBorder="1" applyAlignment="1">
      <alignment horizontal="center" vertical="center" wrapText="1"/>
      <protection/>
    </xf>
    <xf numFmtId="0" fontId="38" fillId="29" borderId="13" xfId="53" applyFont="1" applyFill="1" applyBorder="1" applyAlignment="1">
      <alignment horizontal="center" vertical="center" wrapText="1"/>
      <protection/>
    </xf>
    <xf numFmtId="0" fontId="25" fillId="29" borderId="13" xfId="53" applyFont="1" applyFill="1" applyBorder="1" applyAlignment="1">
      <alignment horizontal="center" vertical="center" wrapText="1"/>
      <protection/>
    </xf>
    <xf numFmtId="0" fontId="25" fillId="29" borderId="13" xfId="53" applyNumberFormat="1" applyFont="1" applyFill="1" applyBorder="1" applyAlignment="1">
      <alignment horizontal="center" vertical="center" wrapText="1"/>
      <protection/>
    </xf>
    <xf numFmtId="49" fontId="37" fillId="28" borderId="13" xfId="53" applyNumberFormat="1" applyFont="1" applyFill="1" applyBorder="1" applyAlignment="1">
      <alignment horizontal="left" vertical="center" wrapText="1"/>
      <protection/>
    </xf>
    <xf numFmtId="0" fontId="25" fillId="22" borderId="14" xfId="53" applyFont="1" applyFill="1" applyBorder="1" applyAlignment="1">
      <alignment horizontal="center" vertical="center" wrapText="1"/>
      <protection/>
    </xf>
    <xf numFmtId="174" fontId="25" fillId="22" borderId="13" xfId="53" applyNumberFormat="1" applyFont="1" applyFill="1" applyBorder="1" applyAlignment="1">
      <alignment horizontal="right" vertical="center"/>
      <protection/>
    </xf>
    <xf numFmtId="49" fontId="25" fillId="28" borderId="17" xfId="53" applyNumberFormat="1" applyFont="1" applyFill="1" applyBorder="1" applyAlignment="1">
      <alignment horizontal="left" vertical="center" wrapText="1"/>
      <protection/>
    </xf>
    <xf numFmtId="0" fontId="25" fillId="28" borderId="17" xfId="53" applyFont="1" applyFill="1" applyBorder="1" applyAlignment="1">
      <alignment horizontal="left" vertical="center" wrapText="1"/>
      <protection/>
    </xf>
    <xf numFmtId="0" fontId="37" fillId="28" borderId="17" xfId="53" applyFont="1" applyFill="1" applyBorder="1" applyAlignment="1">
      <alignment horizontal="center" vertical="center" wrapText="1"/>
      <protection/>
    </xf>
    <xf numFmtId="175" fontId="37" fillId="28" borderId="17" xfId="53" applyNumberFormat="1" applyFont="1" applyFill="1" applyBorder="1" applyAlignment="1">
      <alignment horizontal="center" vertical="center" wrapText="1"/>
      <protection/>
    </xf>
    <xf numFmtId="0" fontId="37" fillId="28" borderId="17" xfId="53" applyNumberFormat="1" applyFont="1" applyFill="1" applyBorder="1" applyAlignment="1">
      <alignment horizontal="center" vertical="center" wrapText="1"/>
      <protection/>
    </xf>
    <xf numFmtId="172" fontId="37" fillId="28" borderId="17" xfId="53" applyNumberFormat="1" applyFont="1" applyFill="1" applyBorder="1" applyAlignment="1">
      <alignment horizontal="right" vertical="center" wrapText="1"/>
      <protection/>
    </xf>
    <xf numFmtId="174" fontId="39" fillId="28" borderId="17" xfId="53" applyNumberFormat="1" applyFont="1" applyFill="1" applyBorder="1" applyAlignment="1">
      <alignment horizontal="right" vertical="center"/>
      <protection/>
    </xf>
    <xf numFmtId="49" fontId="27" fillId="27" borderId="18" xfId="53" applyNumberFormat="1" applyFont="1" applyFill="1" applyBorder="1" applyAlignment="1">
      <alignment horizontal="left" vertical="center" wrapText="1"/>
      <protection/>
    </xf>
    <xf numFmtId="49" fontId="25" fillId="27" borderId="13" xfId="53" applyNumberFormat="1" applyFont="1" applyFill="1" applyBorder="1" applyAlignment="1">
      <alignment horizontal="center" vertical="center" wrapText="1"/>
      <protection/>
    </xf>
    <xf numFmtId="174" fontId="27" fillId="27" borderId="13" xfId="53" applyNumberFormat="1" applyFont="1" applyFill="1" applyBorder="1">
      <alignment/>
      <protection/>
    </xf>
    <xf numFmtId="0" fontId="30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1" fillId="30" borderId="13" xfId="0" applyFont="1" applyFill="1" applyBorder="1" applyAlignment="1">
      <alignment wrapText="1"/>
    </xf>
    <xf numFmtId="0" fontId="21" fillId="0" borderId="13" xfId="0" applyFont="1" applyBorder="1" applyAlignment="1">
      <alignment horizontal="left" wrapText="1" indent="2"/>
    </xf>
    <xf numFmtId="0" fontId="21" fillId="0" borderId="13" xfId="0" applyFont="1" applyBorder="1" applyAlignment="1">
      <alignment wrapText="1"/>
    </xf>
    <xf numFmtId="0" fontId="27" fillId="27" borderId="0" xfId="53" applyFont="1" applyFill="1" applyBorder="1" applyAlignment="1">
      <alignment horizontal="right" vertical="center" wrapText="1"/>
      <protection/>
    </xf>
    <xf numFmtId="184" fontId="0" fillId="0" borderId="0" xfId="0" applyNumberFormat="1" applyAlignment="1">
      <alignment/>
    </xf>
    <xf numFmtId="2" fontId="0" fillId="0" borderId="0" xfId="0" applyNumberFormat="1" applyAlignment="1">
      <alignment/>
    </xf>
    <xf numFmtId="174" fontId="27" fillId="31" borderId="13" xfId="53" applyNumberFormat="1" applyFont="1" applyFill="1" applyBorder="1">
      <alignment/>
      <protection/>
    </xf>
    <xf numFmtId="184" fontId="0" fillId="31" borderId="0" xfId="0" applyNumberFormat="1" applyFill="1" applyAlignment="1">
      <alignment/>
    </xf>
    <xf numFmtId="0" fontId="0" fillId="0" borderId="0" xfId="0" applyFont="1" applyAlignment="1">
      <alignment/>
    </xf>
    <xf numFmtId="175" fontId="27" fillId="25" borderId="13" xfId="53" applyNumberFormat="1" applyFont="1" applyFill="1" applyBorder="1" applyAlignment="1">
      <alignment vertical="center" wrapText="1"/>
      <protection/>
    </xf>
    <xf numFmtId="49" fontId="37" fillId="27" borderId="13" xfId="53" applyNumberFormat="1" applyFont="1" applyFill="1" applyBorder="1" applyAlignment="1">
      <alignment horizontal="left" vertical="center" wrapText="1"/>
      <protection/>
    </xf>
    <xf numFmtId="49" fontId="25" fillId="27" borderId="17" xfId="53" applyNumberFormat="1" applyFont="1" applyFill="1" applyBorder="1" applyAlignment="1">
      <alignment horizontal="left" vertical="center" wrapText="1"/>
      <protection/>
    </xf>
    <xf numFmtId="0" fontId="25" fillId="27" borderId="17" xfId="53" applyFont="1" applyFill="1" applyBorder="1" applyAlignment="1">
      <alignment horizontal="left" vertical="center" wrapText="1"/>
      <protection/>
    </xf>
    <xf numFmtId="0" fontId="37" fillId="27" borderId="17" xfId="53" applyFont="1" applyFill="1" applyBorder="1" applyAlignment="1">
      <alignment horizontal="center" vertical="center" wrapText="1"/>
      <protection/>
    </xf>
    <xf numFmtId="175" fontId="37" fillId="27" borderId="17" xfId="53" applyNumberFormat="1" applyFont="1" applyFill="1" applyBorder="1" applyAlignment="1">
      <alignment horizontal="center" vertical="center" wrapText="1"/>
      <protection/>
    </xf>
    <xf numFmtId="0" fontId="37" fillId="27" borderId="17" xfId="53" applyNumberFormat="1" applyFont="1" applyFill="1" applyBorder="1" applyAlignment="1">
      <alignment horizontal="center" vertical="center" wrapText="1"/>
      <protection/>
    </xf>
    <xf numFmtId="172" fontId="37" fillId="27" borderId="17" xfId="53" applyNumberFormat="1" applyFont="1" applyFill="1" applyBorder="1" applyAlignment="1">
      <alignment horizontal="right" vertical="center" wrapText="1"/>
      <protection/>
    </xf>
    <xf numFmtId="174" fontId="39" fillId="27" borderId="17" xfId="53" applyNumberFormat="1" applyFont="1" applyFill="1" applyBorder="1" applyAlignment="1">
      <alignment horizontal="right" vertical="center"/>
      <protection/>
    </xf>
    <xf numFmtId="0" fontId="25" fillId="27" borderId="15" xfId="53" applyNumberFormat="1" applyFont="1" applyFill="1" applyBorder="1" applyAlignment="1">
      <alignment horizontal="center" vertical="center" wrapText="1"/>
      <protection/>
    </xf>
    <xf numFmtId="0" fontId="0" fillId="0" borderId="14" xfId="0" applyFont="1" applyBorder="1" applyAlignment="1">
      <alignment vertical="center" wrapText="1"/>
    </xf>
    <xf numFmtId="174" fontId="25" fillId="27" borderId="16" xfId="53" applyNumberFormat="1" applyFont="1" applyFill="1" applyBorder="1">
      <alignment/>
      <protection/>
    </xf>
    <xf numFmtId="0" fontId="20" fillId="0" borderId="0" xfId="53" applyFont="1" applyFill="1" applyBorder="1" applyAlignment="1">
      <alignment horizontal="center" vertical="center" wrapText="1"/>
      <protection/>
    </xf>
    <xf numFmtId="0" fontId="20" fillId="0" borderId="19" xfId="53" applyFont="1" applyFill="1" applyBorder="1" applyAlignment="1">
      <alignment horizontal="center" vertical="center"/>
      <protection/>
    </xf>
    <xf numFmtId="0" fontId="27" fillId="27" borderId="14" xfId="53" applyFont="1" applyFill="1" applyBorder="1" applyAlignment="1">
      <alignment horizontal="right" vertical="center" wrapText="1"/>
      <protection/>
    </xf>
    <xf numFmtId="0" fontId="30" fillId="27" borderId="15" xfId="0" applyFont="1" applyFill="1" applyBorder="1" applyAlignment="1">
      <alignment vertical="center" wrapText="1"/>
    </xf>
    <xf numFmtId="0" fontId="30" fillId="27" borderId="20" xfId="0" applyFont="1" applyFill="1" applyBorder="1" applyAlignment="1">
      <alignment vertical="center" wrapText="1"/>
    </xf>
    <xf numFmtId="0" fontId="30" fillId="27" borderId="16" xfId="0" applyFont="1" applyFill="1" applyBorder="1" applyAlignment="1">
      <alignment vertical="center" wrapText="1"/>
    </xf>
    <xf numFmtId="0" fontId="27" fillId="27" borderId="15" xfId="53" applyFont="1" applyFill="1" applyBorder="1" applyAlignment="1">
      <alignment horizontal="right" vertical="center" wrapText="1"/>
      <protection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1" fillId="0" borderId="0" xfId="0" applyFont="1" applyAlignment="1">
      <alignment horizontal="justify" wrapText="1"/>
    </xf>
    <xf numFmtId="174" fontId="31" fillId="0" borderId="0" xfId="53" applyNumberFormat="1" applyFont="1" applyFill="1" applyAlignment="1">
      <alignment horizontal="center" wrapText="1"/>
      <protection/>
    </xf>
    <xf numFmtId="0" fontId="32" fillId="0" borderId="0" xfId="0" applyFont="1" applyAlignment="1">
      <alignment horizontal="center"/>
    </xf>
    <xf numFmtId="0" fontId="31" fillId="0" borderId="0" xfId="53" applyFont="1" applyFill="1" applyAlignment="1">
      <alignment horizontal="right" vertical="center" wrapText="1"/>
      <protection/>
    </xf>
    <xf numFmtId="0" fontId="32" fillId="0" borderId="0" xfId="0" applyFont="1" applyAlignment="1">
      <alignment horizontal="right"/>
    </xf>
    <xf numFmtId="0" fontId="28" fillId="0" borderId="0" xfId="53" applyFont="1" applyFill="1" applyBorder="1" applyAlignment="1">
      <alignment horizontal="center" vertical="center" wrapText="1"/>
      <protection/>
    </xf>
    <xf numFmtId="175" fontId="27" fillId="27" borderId="13" xfId="53" applyNumberFormat="1" applyFont="1" applyFill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ысотная,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5;&#1072;&#1088;&#1082;&#1086;&#1074;&#1072;&#1103;%2025\&#1059;&#1089;&#1083;&#1091;&#1075;&#1080;%20(&#1088;&#1072;&#1089;&#1095;&#1077;&#1090;&#1099;)\&#1057;&#1086;&#1076;&#1077;&#1088;&#1078;&#1072;&#1085;&#1080;&#1077;%20&#1089;&#1080;&#1089;&#1090;&#1077;&#1084;%20&#1061;&#1042;&#1057;%20&#1043;&#1042;&#1057;%20&#1086;&#1090;&#1087;&#1083;&#1077;&#1085;&#1080;&#1103;%20&#1101;&#1083;&#1077;&#1082;&#1090;&#1088;&#1080;&#1082;&#1072;\&#1082;&#1086;&#1085;&#1089;&#1090;&#1088;&#1091;&#1082;&#1090;&#1080;&#1074;&#1085;&#1099;&#1077;%20&#1101;&#1083;&#1077;&#1084;&#1077;&#1085;&#1090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orhozglav.MERIA\Documents\&#1053;&#1072;&#1090;&#1072;&#1083;&#1100;&#1103;\&#1054;&#1090;&#1076;&#1077;&#1083;%20&#1046;&#1050;&#1061;\&#1050;&#1086;&#1085;&#1082;&#1091;&#1088;&#1089;%20&#1087;&#1086;%20&#1086;&#1090;&#1073;&#1086;&#1088;&#1091;%20&#1059;&#1050;%20&#8470;75\&#1044;&#1086;&#1082;&#1091;&#1084;&#1077;&#1085;&#1090;&#1099;%20&#1087;&#1086;%20&#1082;&#1086;&#1085;&#1082;&#1091;&#1088;&#1089;&#1091;%20&#1055;&#1072;&#1088;&#1082;&#1086;&#1074;&#1072;&#1103;%2025\&#1055;&#1072;&#1088;&#1082;&#1086;&#1074;&#1072;&#1103;%2025\&#1059;&#1089;&#1083;&#1091;&#1075;&#1080;%20(&#1088;&#1072;&#1089;&#1095;&#1077;&#1090;&#1099;)\&#1057;&#1086;&#1076;&#1077;&#1088;&#1078;&#1072;&#1085;&#1080;&#1077;%20&#1089;&#1080;&#1089;&#1090;&#1077;&#1084;%20&#1061;&#1042;&#1057;%20&#1043;&#1042;&#1057;%20&#1086;&#1090;&#1087;&#1083;&#1077;&#1085;&#1080;&#1103;\&#1089;&#1072;&#1085;&#1090;&#1077;&#1093;&#1085;&#1080;&#1082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5;&#1072;&#1088;&#1082;&#1086;&#1074;&#1072;&#1103;%2025\&#1059;&#1089;&#1083;&#1091;&#1075;&#1080;%20(&#1088;&#1072;&#1089;&#1095;&#1077;&#1090;&#1099;)\&#1057;&#1086;&#1076;&#1077;&#1088;&#1078;&#1072;&#1085;&#1080;&#1077;%20&#1089;&#1080;&#1089;&#1090;&#1077;&#1084;%20&#1061;&#1042;&#1057;%20&#1043;&#1042;&#1057;%20&#1086;&#1090;&#1087;&#1083;&#1077;&#1085;&#1080;&#1103;%20&#1101;&#1083;&#1077;&#1082;&#1090;&#1088;&#1080;&#1082;&#1072;\&#1089;&#1072;&#1085;&#1090;&#1077;&#1093;&#1085;&#1080;&#1082;&#1072;,%20&#1074;&#1077;&#1085;&#1090;&#1080;&#1083;&#1103;&#1094;&#1080;&#1103;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orhozglav.MERIA\Documents\&#1053;&#1072;&#1090;&#1072;&#1083;&#1100;&#1103;\&#1054;&#1090;&#1076;&#1077;&#1083;%20&#1046;&#1050;&#1061;\&#1050;&#1086;&#1085;&#1082;&#1091;&#1088;&#1089;%20&#1087;&#1086;%20&#1086;&#1090;&#1073;&#1086;&#1088;&#1091;%20&#1059;&#1050;%20&#8470;75\&#1044;&#1086;&#1082;&#1091;&#1084;&#1077;&#1085;&#1090;&#1099;%20&#1087;&#1086;%20&#1082;&#1086;&#1085;&#1082;&#1091;&#1088;&#1089;&#1091;%20&#1055;&#1072;&#1088;&#1082;&#1086;&#1074;&#1072;&#1103;%2025\&#1055;&#1072;&#1088;&#1082;&#1086;&#1074;&#1072;&#1103;%2025\&#1059;&#1089;&#1083;&#1091;&#1075;&#1080;%20(&#1088;&#1072;&#1089;&#1095;&#1077;&#1090;&#1099;)\&#1057;&#1086;&#1076;&#1077;&#1088;&#1078;&#1072;&#1085;&#1080;&#1077;%20&#1089;&#1080;&#1089;&#1090;&#1077;&#1084;%20&#1061;&#1042;&#1057;%20&#1043;&#1042;&#1057;%20&#1086;&#1090;&#1087;&#1083;&#1077;&#1085;&#1080;&#1103;%20&#1101;&#1083;&#1077;&#1082;&#1090;&#1088;&#1080;&#1082;&#1072;\&#1089;&#1072;&#1085;&#1090;&#1077;&#1093;&#1085;&#1080;&#1082;&#1072;,%20&#1074;&#1077;&#1085;&#1090;&#1080;&#1083;&#1103;&#1094;&#1080;&#1103;%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orhozglav.MERIA\Documents\&#1053;&#1072;&#1090;&#1072;&#1083;&#1100;&#1103;\&#1054;&#1090;&#1076;&#1077;&#1083;%20&#1046;&#1050;&#1061;\&#1050;&#1086;&#1085;&#1082;&#1091;&#1088;&#1089;%20&#1087;&#1086;%20&#1086;&#1090;&#1073;&#1086;&#1088;&#1091;%20&#1059;&#1050;%20&#8470;75\&#1044;&#1086;&#1082;&#1091;&#1084;&#1077;&#1085;&#1090;&#1099;%20&#1087;&#1086;%20&#1082;&#1086;&#1085;&#1082;&#1091;&#1088;&#1089;&#1091;%20&#1055;&#1072;&#1088;&#1082;&#1086;&#1074;&#1072;&#1103;%2025\&#1055;&#1072;&#1088;&#1082;&#1086;&#1074;&#1072;&#1103;%2025\&#1059;&#1089;&#1083;&#1091;&#1075;&#1080;%20(&#1088;&#1072;&#1089;&#1095;&#1077;&#1090;&#1099;)\&#1057;&#1086;&#1076;&#1077;&#1088;&#1078;&#1072;&#1085;&#1080;&#1077;%20&#1089;&#1080;&#1089;&#1090;&#1077;&#1084;%20&#1061;&#1042;&#1057;%20&#1043;&#1042;&#1057;%20&#1086;&#1090;&#1087;&#1083;&#1077;&#1085;&#1080;&#1103;\&#1089;&#1072;&#1085;&#1090;&#1077;&#1093;&#1085;&#1080;&#1082;&#1072;,%20&#1074;&#1077;&#1085;&#1090;&#1080;&#1083;&#1103;&#1094;&#1080;&#1103;%20%20&#8212;%20&#1082;&#1086;&#1087;&#1080;&#110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5;&#1072;&#1088;&#1082;&#1086;&#1074;&#1072;&#1103;%2025\&#1059;&#1089;&#1083;&#1091;&#1075;&#1080;%20(&#1088;&#1072;&#1089;&#1095;&#1077;&#1090;&#1099;)\&#1056;&#1072;&#1073;&#1086;&#1090;&#1099;%20&#1080;%20&#1091;&#1089;&#1083;&#1091;&#1075;&#1080;%20&#1087;&#1086;%20&#1089;&#1086;&#1076;&#1077;&#1088;&#1078;%20&#1080;&#1085;&#1086;&#1075;&#1086;%20&#1086;&#1073;%20&#1080;&#1084;&#1091;&#1097;&#1077;&#1089;&#1090;&#1074;&#1072;%20&#1074;%20&#1052;&#1044;\&#1057;&#1086;&#1076;&#1077;&#1088;&#1078;&#1072;&#1085;&#1080;&#1077;%20&#1083;&#1077;&#1089;&#1090;&#1085;&#1080;&#1095;&#1085;&#1099;&#1093;%20&#1082;&#1083;&#1077;&#1090;&#1086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orhozglav.MERIA\Documents\&#1053;&#1072;&#1090;&#1072;&#1083;&#1100;&#1103;\&#1054;&#1090;&#1076;&#1077;&#1083;%20&#1046;&#1050;&#1061;\&#1050;&#1086;&#1085;&#1082;&#1091;&#1088;&#1089;%20&#1087;&#1086;%20&#1086;&#1090;&#1073;&#1086;&#1088;&#1091;%20&#1059;&#1050;%20&#8470;75\&#1044;&#1086;&#1082;&#1091;&#1084;&#1077;&#1085;&#1090;&#1099;%20&#1087;&#1086;%20&#1082;&#1086;&#1085;&#1082;&#1091;&#1088;&#1089;&#1091;%20&#1055;&#1072;&#1088;&#1082;&#1086;&#1074;&#1072;&#1103;%2025\&#1055;&#1072;&#1088;&#1082;&#1086;&#1074;&#1072;&#1103;%2025\&#1059;&#1089;&#1083;&#1091;&#1075;&#1080;%20(&#1088;&#1072;&#1089;&#1095;&#1077;&#1090;&#1099;)\&#1056;&#1072;&#1073;&#1086;&#1090;&#1099;%20&#1080;%20&#1091;&#1089;&#1083;&#1091;&#1075;&#1080;%20&#1087;&#1086;%20&#1089;&#1086;&#1076;&#1077;&#1088;&#1078;%20&#1080;&#1085;&#1086;&#1075;&#1086;%20&#1086;&#1073;%20&#1080;&#1084;&#1091;&#1097;&#1077;&#1089;&#1090;&#1074;&#1072;%20&#1074;%20&#1052;&#1044;\&#1057;&#1086;&#1076;&#1077;&#1088;&#1078;&#1072;&#1085;&#1080;&#1077;%20&#1083;&#1077;&#1089;&#1090;&#1085;&#1080;&#1095;&#1085;&#1099;&#1093;%20&#1082;&#1083;&#1077;&#1090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"/>
      <sheetName val="работы"/>
    </sheetNames>
    <sheetDataSet>
      <sheetData sheetId="1">
        <row r="11">
          <cell r="G11">
            <v>548.0077832745974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"/>
      <sheetName val="работы"/>
    </sheetNames>
    <sheetDataSet>
      <sheetData sheetId="1">
        <row r="14">
          <cell r="O14">
            <v>747.2833408289964</v>
          </cell>
          <cell r="S14">
            <v>6725.550067460968</v>
          </cell>
          <cell r="U14">
            <v>74.72833408289964</v>
          </cell>
          <cell r="W14">
            <v>74.72833408289964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"/>
      <sheetName val="работы"/>
    </sheetNames>
    <sheetDataSet>
      <sheetData sheetId="1">
        <row r="14">
          <cell r="Y14">
            <v>149.45666816579927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"/>
      <sheetName val="работы"/>
    </sheetNames>
    <sheetDataSet>
      <sheetData sheetId="1">
        <row r="14">
          <cell r="G14">
            <v>2989.1333633159857</v>
          </cell>
          <cell r="I14">
            <v>2034.1634816579929</v>
          </cell>
          <cell r="K14">
            <v>3156.166822486989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"/>
      <sheetName val="работы"/>
    </sheetNames>
    <sheetDataSet>
      <sheetData sheetId="1">
        <row r="13">
          <cell r="G13">
            <v>3487.322257201983</v>
          </cell>
          <cell r="K13">
            <v>871.8305643004958</v>
          </cell>
          <cell r="M13">
            <v>1743.6611286009916</v>
          </cell>
          <cell r="O13">
            <v>1743.6611286009916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"/>
      <sheetName val="Инв"/>
      <sheetName val="ОТ"/>
      <sheetName val="Мат_лы"/>
      <sheetName val="содержание помещений"/>
      <sheetName val="график мойки"/>
    </sheetNames>
    <sheetDataSet>
      <sheetData sheetId="4">
        <row r="31">
          <cell r="O31">
            <v>3035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"/>
      <sheetName val="Инв"/>
      <sheetName val="ОТ"/>
      <sheetName val="Мат_лы"/>
      <sheetName val="содержание помещений"/>
      <sheetName val="график мойки"/>
    </sheetNames>
    <sheetDataSet>
      <sheetData sheetId="4">
        <row r="18">
          <cell r="AH18">
            <v>2.94</v>
          </cell>
          <cell r="AI18">
            <v>5.55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Temp/&#1044;&#1086;&#1075;&#1086;&#1074;&#1086;&#1088;%20&#1089;&#1090;&#1088;&#1072;&#1093;&#1086;&#1074;&#1072;&#1085;&#1080;&#1103;_&#1048;&#1084;&#1091;&#1097;&#1077;&#1089;&#1090;&#1074;&#1086;.doc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../Temp/&#1044;&#1086;&#1075;&#1086;&#1074;&#1086;&#1088;%20&#1089;&#1090;&#1088;&#1072;&#1093;&#1086;&#1074;&#1072;&#1085;&#1080;&#1103;_&#1048;&#1084;&#1091;&#1097;&#1077;&#1089;&#1090;&#1074;&#1086;.doc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86"/>
  <sheetViews>
    <sheetView zoomScalePageLayoutView="0" workbookViewId="0" topLeftCell="A1">
      <selection activeCell="G81" sqref="F81:G81"/>
    </sheetView>
  </sheetViews>
  <sheetFormatPr defaultColWidth="9.00390625" defaultRowHeight="12.75"/>
  <cols>
    <col min="1" max="1" width="8.125" style="0" customWidth="1"/>
    <col min="2" max="2" width="54.125" style="0" customWidth="1"/>
    <col min="3" max="3" width="17.25390625" style="0" customWidth="1"/>
    <col min="4" max="4" width="12.75390625" style="0" customWidth="1"/>
    <col min="5" max="5" width="13.00390625" style="0" customWidth="1"/>
    <col min="7" max="7" width="14.875" style="0" customWidth="1"/>
    <col min="8" max="8" width="13.00390625" style="0" customWidth="1"/>
  </cols>
  <sheetData>
    <row r="1" spans="1:8" ht="12.75">
      <c r="A1" s="3"/>
      <c r="B1" s="4"/>
      <c r="C1" s="5"/>
      <c r="D1" s="5"/>
      <c r="E1" s="6"/>
      <c r="F1" s="7"/>
      <c r="G1" s="5"/>
      <c r="H1" s="8"/>
    </row>
    <row r="2" spans="1:8" ht="12.75">
      <c r="A2" s="117" t="s">
        <v>77</v>
      </c>
      <c r="B2" s="117"/>
      <c r="C2" s="117"/>
      <c r="D2" s="117"/>
      <c r="E2" s="117"/>
      <c r="F2" s="117"/>
      <c r="G2" s="117"/>
      <c r="H2" s="117"/>
    </row>
    <row r="3" spans="1:8" ht="13.5" thickBot="1">
      <c r="A3" s="118"/>
      <c r="B3" s="118"/>
      <c r="C3" s="118"/>
      <c r="D3" s="118"/>
      <c r="E3" s="118"/>
      <c r="F3" s="118"/>
      <c r="G3" s="118"/>
      <c r="H3" s="118"/>
    </row>
    <row r="4" spans="1:8" ht="56.25">
      <c r="A4" s="9"/>
      <c r="B4" s="10" t="s">
        <v>1</v>
      </c>
      <c r="C4" s="10" t="s">
        <v>2</v>
      </c>
      <c r="D4" s="10" t="s">
        <v>3</v>
      </c>
      <c r="E4" s="11" t="s">
        <v>4</v>
      </c>
      <c r="F4" s="12" t="s">
        <v>5</v>
      </c>
      <c r="G4" s="10" t="s">
        <v>6</v>
      </c>
      <c r="H4" s="13" t="s">
        <v>7</v>
      </c>
    </row>
    <row r="5" spans="1:8" ht="24" customHeight="1">
      <c r="A5" s="14"/>
      <c r="B5" s="15" t="s">
        <v>8</v>
      </c>
      <c r="C5" s="16"/>
      <c r="D5" s="17" t="s">
        <v>9</v>
      </c>
      <c r="E5" s="18"/>
      <c r="F5" s="19"/>
      <c r="G5" s="16"/>
      <c r="H5" s="20">
        <v>15512.9</v>
      </c>
    </row>
    <row r="6" spans="1:8" ht="30.75" customHeight="1">
      <c r="A6" s="21" t="s">
        <v>10</v>
      </c>
      <c r="B6" s="22" t="s">
        <v>60</v>
      </c>
      <c r="C6" s="23"/>
      <c r="D6" s="23"/>
      <c r="E6" s="23"/>
      <c r="F6" s="23"/>
      <c r="G6" s="24"/>
      <c r="H6" s="25">
        <f>H7</f>
        <v>0.058876567595850055</v>
      </c>
    </row>
    <row r="7" spans="1:8" ht="92.25" customHeight="1">
      <c r="A7" s="26"/>
      <c r="B7" s="27" t="s">
        <v>78</v>
      </c>
      <c r="C7" s="28">
        <v>2</v>
      </c>
      <c r="D7" s="28" t="s">
        <v>11</v>
      </c>
      <c r="E7" s="29">
        <f>'[1]работы'!$G$11</f>
        <v>548.0077832745974</v>
      </c>
      <c r="F7" s="30">
        <v>10</v>
      </c>
      <c r="G7" s="31">
        <f>C7*E7*F7</f>
        <v>10960.155665491948</v>
      </c>
      <c r="H7" s="32">
        <f>G7/12/H5</f>
        <v>0.058876567595850055</v>
      </c>
    </row>
    <row r="8" spans="1:8" ht="33.75">
      <c r="A8" s="21" t="s">
        <v>63</v>
      </c>
      <c r="B8" s="22" t="s">
        <v>54</v>
      </c>
      <c r="C8" s="22"/>
      <c r="D8" s="22"/>
      <c r="E8" s="22"/>
      <c r="F8" s="22"/>
      <c r="G8" s="22"/>
      <c r="H8" s="25">
        <f>H9+H13+H23+H30</f>
        <v>7.712041198183886</v>
      </c>
    </row>
    <row r="9" spans="1:8" ht="12.75">
      <c r="A9" s="33" t="s">
        <v>79</v>
      </c>
      <c r="B9" s="34" t="s">
        <v>51</v>
      </c>
      <c r="C9" s="35"/>
      <c r="D9" s="35"/>
      <c r="E9" s="35"/>
      <c r="F9" s="35"/>
      <c r="G9" s="36"/>
      <c r="H9" s="37">
        <f>SUM(H10:H12)</f>
        <v>0.04817173712387731</v>
      </c>
    </row>
    <row r="10" spans="1:8" ht="22.5">
      <c r="A10" s="26"/>
      <c r="B10" s="27" t="s">
        <v>80</v>
      </c>
      <c r="C10" s="38">
        <v>3</v>
      </c>
      <c r="D10" s="38" t="s">
        <v>11</v>
      </c>
      <c r="E10" s="39">
        <f>'[2]работы'!$U$14</f>
        <v>74.72833408289964</v>
      </c>
      <c r="F10" s="30">
        <v>10</v>
      </c>
      <c r="G10" s="31">
        <f>C10*E10*F10</f>
        <v>2241.850022486989</v>
      </c>
      <c r="H10" s="32">
        <f>G10/$H$5/12</f>
        <v>0.012042934280969328</v>
      </c>
    </row>
    <row r="11" spans="1:8" ht="22.5">
      <c r="A11" s="26"/>
      <c r="B11" s="40" t="s">
        <v>81</v>
      </c>
      <c r="C11" s="38">
        <v>3</v>
      </c>
      <c r="D11" s="38" t="s">
        <v>11</v>
      </c>
      <c r="E11" s="39">
        <f>'[3]работы'!$Y$14</f>
        <v>149.45666816579927</v>
      </c>
      <c r="F11" s="30">
        <v>10</v>
      </c>
      <c r="G11" s="31">
        <f>C11*E11*F11</f>
        <v>4483.700044973978</v>
      </c>
      <c r="H11" s="32">
        <f>G11/$H$5/12</f>
        <v>0.024085868561938655</v>
      </c>
    </row>
    <row r="12" spans="1:8" ht="24.75" customHeight="1">
      <c r="A12" s="26"/>
      <c r="B12" s="40" t="s">
        <v>52</v>
      </c>
      <c r="C12" s="38">
        <v>3</v>
      </c>
      <c r="D12" s="38" t="s">
        <v>11</v>
      </c>
      <c r="E12" s="39">
        <f>'[2]работы'!$W$14</f>
        <v>74.72833408289964</v>
      </c>
      <c r="F12" s="41">
        <v>10</v>
      </c>
      <c r="G12" s="31">
        <f>C12*E12*F12</f>
        <v>2241.850022486989</v>
      </c>
      <c r="H12" s="32">
        <f>G12/$H$5/12</f>
        <v>0.012042934280969328</v>
      </c>
    </row>
    <row r="13" spans="1:8" ht="33.75">
      <c r="A13" s="33" t="s">
        <v>82</v>
      </c>
      <c r="B13" s="34" t="s">
        <v>83</v>
      </c>
      <c r="C13" s="34"/>
      <c r="D13" s="34"/>
      <c r="E13" s="34"/>
      <c r="F13" s="34"/>
      <c r="G13" s="34"/>
      <c r="H13" s="37">
        <f>SUM(H14:H22)</f>
        <v>4.008447315839662</v>
      </c>
    </row>
    <row r="14" spans="1:8" ht="78.75" customHeight="1">
      <c r="A14" s="26"/>
      <c r="B14" s="42" t="s">
        <v>47</v>
      </c>
      <c r="C14" s="43">
        <v>2</v>
      </c>
      <c r="D14" s="43" t="s">
        <v>11</v>
      </c>
      <c r="E14" s="44">
        <f>'[4]работы'!$G$14</f>
        <v>2989.1333633159857</v>
      </c>
      <c r="F14" s="43">
        <v>10</v>
      </c>
      <c r="G14" s="45">
        <f>C14*E14*F14</f>
        <v>59782.66726631971</v>
      </c>
      <c r="H14" s="46">
        <f>G14/$H$5/12</f>
        <v>0.32114491415918206</v>
      </c>
    </row>
    <row r="15" spans="1:8" ht="45">
      <c r="A15" s="47"/>
      <c r="B15" s="48" t="s">
        <v>50</v>
      </c>
      <c r="C15" s="43">
        <v>1</v>
      </c>
      <c r="D15" s="43" t="s">
        <v>11</v>
      </c>
      <c r="E15" s="44">
        <f>'[4]работы'!$I$14</f>
        <v>2034.1634816579929</v>
      </c>
      <c r="F15" s="43">
        <v>10</v>
      </c>
      <c r="G15" s="45">
        <f aca="true" t="shared" si="0" ref="G15:G29">C15*E15*F15</f>
        <v>20341.634816579928</v>
      </c>
      <c r="H15" s="46">
        <f aca="true" t="shared" si="1" ref="H15:H33">G15/$H$5/12</f>
        <v>0.10927268497282867</v>
      </c>
    </row>
    <row r="16" spans="1:8" ht="12.75">
      <c r="A16" s="47"/>
      <c r="B16" s="49" t="s">
        <v>12</v>
      </c>
      <c r="C16" s="43">
        <v>1</v>
      </c>
      <c r="D16" s="43" t="s">
        <v>11</v>
      </c>
      <c r="E16" s="44">
        <f>'[4]работы'!$K$14</f>
        <v>3156.166822486989</v>
      </c>
      <c r="F16" s="43">
        <v>10</v>
      </c>
      <c r="G16" s="45">
        <f t="shared" si="0"/>
        <v>31561.668224869893</v>
      </c>
      <c r="H16" s="46">
        <f t="shared" si="1"/>
        <v>0.16954528287677725</v>
      </c>
    </row>
    <row r="17" spans="1:8" ht="45">
      <c r="A17" s="50"/>
      <c r="B17" s="49" t="s">
        <v>48</v>
      </c>
      <c r="C17" s="43">
        <v>1</v>
      </c>
      <c r="D17" s="43" t="s">
        <v>13</v>
      </c>
      <c r="E17" s="44">
        <v>3331.24</v>
      </c>
      <c r="F17" s="43">
        <v>3</v>
      </c>
      <c r="G17" s="45">
        <f t="shared" si="0"/>
        <v>9993.72</v>
      </c>
      <c r="H17" s="46">
        <f t="shared" si="1"/>
        <v>0.05368499764711949</v>
      </c>
    </row>
    <row r="18" spans="1:8" ht="33.75">
      <c r="A18" s="47"/>
      <c r="B18" s="49" t="s">
        <v>49</v>
      </c>
      <c r="C18" s="43">
        <v>1</v>
      </c>
      <c r="D18" s="43" t="s">
        <v>11</v>
      </c>
      <c r="E18" s="44">
        <f>'[2]работы'!$O$14</f>
        <v>747.2833408289964</v>
      </c>
      <c r="F18" s="43">
        <v>10</v>
      </c>
      <c r="G18" s="45">
        <f t="shared" si="0"/>
        <v>7472.833408289964</v>
      </c>
      <c r="H18" s="46">
        <f t="shared" si="1"/>
        <v>0.04014311426989776</v>
      </c>
    </row>
    <row r="19" spans="1:8" ht="33.75">
      <c r="A19" s="47"/>
      <c r="B19" s="51" t="s">
        <v>84</v>
      </c>
      <c r="C19" s="43">
        <v>2</v>
      </c>
      <c r="D19" s="43" t="s">
        <v>85</v>
      </c>
      <c r="E19" s="44">
        <v>10883.33</v>
      </c>
      <c r="F19" s="43">
        <v>3</v>
      </c>
      <c r="G19" s="45">
        <f t="shared" si="0"/>
        <v>65299.979999999996</v>
      </c>
      <c r="H19" s="46">
        <f>G19/12/H5</f>
        <v>0.350783219127307</v>
      </c>
    </row>
    <row r="20" spans="1:8" ht="18.75" customHeight="1">
      <c r="A20" s="52"/>
      <c r="B20" s="51" t="s">
        <v>86</v>
      </c>
      <c r="C20" s="53">
        <v>12</v>
      </c>
      <c r="D20" s="53" t="s">
        <v>87</v>
      </c>
      <c r="E20" s="54">
        <v>40000</v>
      </c>
      <c r="F20" s="53">
        <v>1</v>
      </c>
      <c r="G20" s="55">
        <f t="shared" si="0"/>
        <v>480000</v>
      </c>
      <c r="H20" s="56">
        <f t="shared" si="1"/>
        <v>2.578499184549633</v>
      </c>
    </row>
    <row r="21" spans="1:8" ht="28.5" customHeight="1">
      <c r="A21" s="52"/>
      <c r="B21" s="51" t="s">
        <v>112</v>
      </c>
      <c r="C21" s="53">
        <v>12</v>
      </c>
      <c r="D21" s="53" t="s">
        <v>40</v>
      </c>
      <c r="E21" s="54">
        <v>373.642</v>
      </c>
      <c r="F21" s="53">
        <v>1</v>
      </c>
      <c r="G21" s="55">
        <f t="shared" si="0"/>
        <v>4483.704</v>
      </c>
      <c r="H21" s="56">
        <f t="shared" si="1"/>
        <v>0.02408588980783735</v>
      </c>
    </row>
    <row r="22" spans="1:8" ht="33.75">
      <c r="A22" s="26"/>
      <c r="B22" s="49" t="s">
        <v>88</v>
      </c>
      <c r="C22" s="43">
        <v>1</v>
      </c>
      <c r="D22" s="43" t="s">
        <v>11</v>
      </c>
      <c r="E22" s="44">
        <f>'[2]работы'!$S$14</f>
        <v>6725.550067460968</v>
      </c>
      <c r="F22" s="53">
        <v>10</v>
      </c>
      <c r="G22" s="45">
        <f t="shared" si="0"/>
        <v>67255.50067460968</v>
      </c>
      <c r="H22" s="46">
        <f t="shared" si="1"/>
        <v>0.36128802842907987</v>
      </c>
    </row>
    <row r="23" spans="1:8" ht="20.25" customHeight="1">
      <c r="A23" s="33" t="s">
        <v>64</v>
      </c>
      <c r="B23" s="34" t="s">
        <v>53</v>
      </c>
      <c r="C23" s="34"/>
      <c r="D23" s="34"/>
      <c r="E23" s="34"/>
      <c r="F23" s="34"/>
      <c r="G23" s="34"/>
      <c r="H23" s="37">
        <f>SUM(H24:H29)</f>
        <v>1.2304752730472945</v>
      </c>
    </row>
    <row r="24" spans="1:8" ht="67.5">
      <c r="A24" s="26"/>
      <c r="B24" s="49" t="s">
        <v>89</v>
      </c>
      <c r="C24" s="43">
        <v>2</v>
      </c>
      <c r="D24" s="43" t="s">
        <v>11</v>
      </c>
      <c r="E24" s="44">
        <f>'[5]работы'!$G$13</f>
        <v>3487.322257201983</v>
      </c>
      <c r="F24" s="43">
        <v>10</v>
      </c>
      <c r="G24" s="45">
        <f t="shared" si="0"/>
        <v>69746.44514403967</v>
      </c>
      <c r="H24" s="46">
        <f t="shared" si="1"/>
        <v>0.3746690665190458</v>
      </c>
    </row>
    <row r="25" spans="1:8" ht="33.75">
      <c r="A25" s="26"/>
      <c r="B25" s="49" t="s">
        <v>90</v>
      </c>
      <c r="C25" s="43">
        <v>3</v>
      </c>
      <c r="D25" s="43" t="s">
        <v>91</v>
      </c>
      <c r="E25" s="44">
        <v>867.915</v>
      </c>
      <c r="F25" s="43">
        <v>41</v>
      </c>
      <c r="G25" s="45">
        <f t="shared" si="0"/>
        <v>106753.545</v>
      </c>
      <c r="H25" s="46">
        <f t="shared" si="1"/>
        <v>0.5734665181880886</v>
      </c>
    </row>
    <row r="26" spans="1:8" ht="12.75">
      <c r="A26" s="26"/>
      <c r="B26" s="49" t="s">
        <v>92</v>
      </c>
      <c r="C26" s="43">
        <v>1</v>
      </c>
      <c r="D26" s="43" t="s">
        <v>11</v>
      </c>
      <c r="E26" s="44">
        <f>'[5]работы'!$K$13</f>
        <v>871.8305643004958</v>
      </c>
      <c r="F26" s="43">
        <v>10</v>
      </c>
      <c r="G26" s="45">
        <f t="shared" si="0"/>
        <v>8718.305643004958</v>
      </c>
      <c r="H26" s="46">
        <f t="shared" si="1"/>
        <v>0.046833633314880725</v>
      </c>
    </row>
    <row r="27" spans="1:8" ht="12.75">
      <c r="A27" s="26"/>
      <c r="B27" s="49" t="s">
        <v>93</v>
      </c>
      <c r="C27" s="43">
        <v>1</v>
      </c>
      <c r="D27" s="43" t="s">
        <v>11</v>
      </c>
      <c r="E27" s="44">
        <f>'[5]работы'!$M$13</f>
        <v>1743.6611286009916</v>
      </c>
      <c r="F27" s="43">
        <v>10</v>
      </c>
      <c r="G27" s="45">
        <f t="shared" si="0"/>
        <v>17436.611286009917</v>
      </c>
      <c r="H27" s="46">
        <f t="shared" si="1"/>
        <v>0.09366726662976145</v>
      </c>
    </row>
    <row r="28" spans="1:8" ht="28.5" customHeight="1">
      <c r="A28" s="26"/>
      <c r="B28" s="49" t="s">
        <v>112</v>
      </c>
      <c r="C28" s="43">
        <v>12</v>
      </c>
      <c r="D28" s="43" t="s">
        <v>40</v>
      </c>
      <c r="E28" s="44">
        <v>373.64</v>
      </c>
      <c r="F28" s="43">
        <v>2</v>
      </c>
      <c r="G28" s="45">
        <f t="shared" si="0"/>
        <v>8967.36</v>
      </c>
      <c r="H28" s="56">
        <f t="shared" si="1"/>
        <v>0.04817152176575625</v>
      </c>
    </row>
    <row r="29" spans="1:8" ht="22.5">
      <c r="A29" s="26"/>
      <c r="B29" s="49" t="s">
        <v>55</v>
      </c>
      <c r="C29" s="43">
        <v>1</v>
      </c>
      <c r="D29" s="43" t="s">
        <v>11</v>
      </c>
      <c r="E29" s="44">
        <f>'[5]работы'!$O$13</f>
        <v>1743.6611286009916</v>
      </c>
      <c r="F29" s="43">
        <v>10</v>
      </c>
      <c r="G29" s="45">
        <f t="shared" si="0"/>
        <v>17436.611286009917</v>
      </c>
      <c r="H29" s="46">
        <f t="shared" si="1"/>
        <v>0.09366726662976145</v>
      </c>
    </row>
    <row r="30" spans="1:8" ht="12.75">
      <c r="A30" s="57"/>
      <c r="B30" s="34" t="s">
        <v>30</v>
      </c>
      <c r="C30" s="34"/>
      <c r="D30" s="34"/>
      <c r="E30" s="34"/>
      <c r="F30" s="34"/>
      <c r="G30" s="34"/>
      <c r="H30" s="37">
        <f>SUM(H31:H33)</f>
        <v>2.424946872173052</v>
      </c>
    </row>
    <row r="31" spans="1:8" ht="12.75">
      <c r="A31" s="58"/>
      <c r="B31" s="59" t="s">
        <v>45</v>
      </c>
      <c r="C31" s="60">
        <v>12</v>
      </c>
      <c r="D31" s="60" t="s">
        <v>31</v>
      </c>
      <c r="E31" s="61">
        <v>3500</v>
      </c>
      <c r="F31" s="62">
        <v>10</v>
      </c>
      <c r="G31" s="45">
        <f>C31*E31*F31</f>
        <v>420000</v>
      </c>
      <c r="H31" s="46">
        <f t="shared" si="1"/>
        <v>2.256186786480929</v>
      </c>
    </row>
    <row r="32" spans="1:8" ht="16.5" customHeight="1">
      <c r="A32" s="58"/>
      <c r="B32" s="59" t="s">
        <v>32</v>
      </c>
      <c r="C32" s="60">
        <v>1</v>
      </c>
      <c r="D32" s="60" t="s">
        <v>31</v>
      </c>
      <c r="E32" s="61">
        <v>773.24</v>
      </c>
      <c r="F32" s="62">
        <v>10</v>
      </c>
      <c r="G32" s="45">
        <f>C32*E32*F32</f>
        <v>7732.4</v>
      </c>
      <c r="H32" s="46">
        <f t="shared" si="1"/>
        <v>0.04153747311377413</v>
      </c>
    </row>
    <row r="33" spans="1:8" ht="19.5" customHeight="1">
      <c r="A33" s="58"/>
      <c r="B33" s="59" t="s">
        <v>33</v>
      </c>
      <c r="C33" s="60">
        <v>1</v>
      </c>
      <c r="D33" s="60" t="s">
        <v>31</v>
      </c>
      <c r="E33" s="61">
        <v>2368.31</v>
      </c>
      <c r="F33" s="62">
        <v>10</v>
      </c>
      <c r="G33" s="45">
        <f>C33*E33*F33</f>
        <v>23683.1</v>
      </c>
      <c r="H33" s="46">
        <f t="shared" si="1"/>
        <v>0.12722261257834877</v>
      </c>
    </row>
    <row r="34" spans="1:8" ht="22.5">
      <c r="A34" s="21" t="s">
        <v>14</v>
      </c>
      <c r="B34" s="22" t="s">
        <v>56</v>
      </c>
      <c r="C34" s="22"/>
      <c r="D34" s="22"/>
      <c r="E34" s="22"/>
      <c r="F34" s="22"/>
      <c r="G34" s="22"/>
      <c r="H34" s="25">
        <f>H35+H46</f>
        <v>21.536250403964875</v>
      </c>
    </row>
    <row r="35" spans="1:8" ht="22.5">
      <c r="A35" s="33" t="s">
        <v>15</v>
      </c>
      <c r="B35" s="34" t="s">
        <v>34</v>
      </c>
      <c r="C35" s="34"/>
      <c r="D35" s="34"/>
      <c r="E35" s="34"/>
      <c r="F35" s="34"/>
      <c r="G35" s="34"/>
      <c r="H35" s="37">
        <f>SUM(H36:H45)</f>
        <v>6.932471164858495</v>
      </c>
    </row>
    <row r="36" spans="1:8" ht="12.75">
      <c r="A36" s="26"/>
      <c r="B36" s="48" t="s">
        <v>16</v>
      </c>
      <c r="C36" s="60">
        <v>52</v>
      </c>
      <c r="D36" s="60" t="s">
        <v>9</v>
      </c>
      <c r="E36" s="61">
        <v>2.954</v>
      </c>
      <c r="F36" s="44">
        <f>'[6]содержание помещений'!$O$31</f>
        <v>3035</v>
      </c>
      <c r="G36" s="45">
        <f aca="true" t="shared" si="2" ref="G36:G45">C36*E36*F36</f>
        <v>466200.28</v>
      </c>
      <c r="H36" s="46">
        <f>G36/12/H5</f>
        <v>2.5043688371183555</v>
      </c>
    </row>
    <row r="37" spans="1:8" ht="22.5">
      <c r="A37" s="63"/>
      <c r="B37" s="48" t="s">
        <v>35</v>
      </c>
      <c r="C37" s="60">
        <v>52</v>
      </c>
      <c r="D37" s="60" t="s">
        <v>9</v>
      </c>
      <c r="E37" s="61">
        <v>4.546</v>
      </c>
      <c r="F37" s="44">
        <f>F36</f>
        <v>3035</v>
      </c>
      <c r="G37" s="45">
        <f t="shared" si="2"/>
        <v>717449.7200000001</v>
      </c>
      <c r="H37" s="46">
        <f>G37/12/H5</f>
        <v>3.854048995782006</v>
      </c>
    </row>
    <row r="38" spans="1:8" ht="12.75">
      <c r="A38" s="26"/>
      <c r="B38" s="48" t="s">
        <v>36</v>
      </c>
      <c r="C38" s="60">
        <v>3</v>
      </c>
      <c r="D38" s="60" t="s">
        <v>9</v>
      </c>
      <c r="E38" s="61">
        <v>4.206</v>
      </c>
      <c r="F38" s="44">
        <v>289.8</v>
      </c>
      <c r="G38" s="45">
        <f t="shared" si="2"/>
        <v>3656.6964000000007</v>
      </c>
      <c r="H38" s="46">
        <f>G38/12/H5</f>
        <v>0.01964330976155329</v>
      </c>
    </row>
    <row r="39" spans="1:8" ht="12.75">
      <c r="A39" s="26"/>
      <c r="B39" s="48" t="s">
        <v>37</v>
      </c>
      <c r="C39" s="60">
        <v>52</v>
      </c>
      <c r="D39" s="60" t="s">
        <v>9</v>
      </c>
      <c r="E39" s="61">
        <v>1.283</v>
      </c>
      <c r="F39" s="44">
        <v>20</v>
      </c>
      <c r="G39" s="45">
        <f t="shared" si="2"/>
        <v>1334.32</v>
      </c>
      <c r="H39" s="46">
        <f>G39/12/H5</f>
        <v>0.007167797983183888</v>
      </c>
    </row>
    <row r="40" spans="1:8" ht="12.75">
      <c r="A40" s="26"/>
      <c r="B40" s="48" t="s">
        <v>94</v>
      </c>
      <c r="C40" s="60">
        <v>1</v>
      </c>
      <c r="D40" s="60" t="s">
        <v>9</v>
      </c>
      <c r="E40" s="61">
        <v>8.59</v>
      </c>
      <c r="F40" s="44">
        <v>136.72</v>
      </c>
      <c r="G40" s="45">
        <f>C40*E40*F40</f>
        <v>1174.4248</v>
      </c>
      <c r="H40" s="46">
        <f>G40/12/H5</f>
        <v>0.006308861227322637</v>
      </c>
    </row>
    <row r="41" spans="1:8" ht="12.75">
      <c r="A41" s="26"/>
      <c r="B41" s="48" t="s">
        <v>38</v>
      </c>
      <c r="C41" s="60">
        <v>52</v>
      </c>
      <c r="D41" s="60" t="s">
        <v>9</v>
      </c>
      <c r="E41" s="61">
        <v>2.65</v>
      </c>
      <c r="F41" s="44">
        <v>20</v>
      </c>
      <c r="G41" s="45">
        <f t="shared" si="2"/>
        <v>2755.9999999999995</v>
      </c>
      <c r="H41" s="46">
        <f>G41/12/H5</f>
        <v>0.014804882817955807</v>
      </c>
    </row>
    <row r="42" spans="1:8" ht="22.5">
      <c r="A42" s="26"/>
      <c r="B42" s="48" t="s">
        <v>29</v>
      </c>
      <c r="C42" s="60">
        <v>24</v>
      </c>
      <c r="D42" s="60" t="s">
        <v>9</v>
      </c>
      <c r="E42" s="61">
        <v>2.938</v>
      </c>
      <c r="F42" s="44">
        <f>F39</f>
        <v>20</v>
      </c>
      <c r="G42" s="45">
        <f t="shared" si="2"/>
        <v>1410.24</v>
      </c>
      <c r="H42" s="46">
        <f>G42/12/H5</f>
        <v>0.007575630604206822</v>
      </c>
    </row>
    <row r="43" spans="1:8" ht="12.75">
      <c r="A43" s="64"/>
      <c r="B43" s="48" t="s">
        <v>17</v>
      </c>
      <c r="C43" s="60">
        <v>6</v>
      </c>
      <c r="D43" s="60" t="s">
        <v>18</v>
      </c>
      <c r="E43" s="61">
        <f>'[7]содержание помещений'!$AH$18</f>
        <v>2.94</v>
      </c>
      <c r="F43" s="44">
        <v>3685.8</v>
      </c>
      <c r="G43" s="45">
        <f t="shared" si="2"/>
        <v>65017.512</v>
      </c>
      <c r="H43" s="46">
        <f>G43/12/H5</f>
        <v>0.34926583681967915</v>
      </c>
    </row>
    <row r="44" spans="1:8" ht="12.75">
      <c r="A44" s="64"/>
      <c r="B44" s="48" t="s">
        <v>19</v>
      </c>
      <c r="C44" s="60">
        <v>1</v>
      </c>
      <c r="D44" s="60" t="s">
        <v>18</v>
      </c>
      <c r="E44" s="61">
        <f>'[7]содержание помещений'!$AI$18</f>
        <v>5.55</v>
      </c>
      <c r="F44" s="44">
        <v>3685.8</v>
      </c>
      <c r="G44" s="45">
        <f t="shared" si="2"/>
        <v>20456.19</v>
      </c>
      <c r="H44" s="46">
        <f>G44/12/H5</f>
        <v>0.10988806090415074</v>
      </c>
    </row>
    <row r="45" spans="1:8" ht="12.75">
      <c r="A45" s="58"/>
      <c r="B45" s="48" t="s">
        <v>20</v>
      </c>
      <c r="C45" s="60">
        <v>1</v>
      </c>
      <c r="D45" s="60" t="s">
        <v>18</v>
      </c>
      <c r="E45" s="61">
        <v>3</v>
      </c>
      <c r="F45" s="44">
        <v>3685.8</v>
      </c>
      <c r="G45" s="45">
        <f t="shared" si="2"/>
        <v>11057.400000000001</v>
      </c>
      <c r="H45" s="46">
        <f>G45/12/H5</f>
        <v>0.05939895184008149</v>
      </c>
    </row>
    <row r="46" spans="1:8" ht="22.5">
      <c r="A46" s="33" t="s">
        <v>21</v>
      </c>
      <c r="B46" s="34" t="s">
        <v>57</v>
      </c>
      <c r="C46" s="34"/>
      <c r="D46" s="34"/>
      <c r="E46" s="34"/>
      <c r="F46" s="34"/>
      <c r="G46" s="34"/>
      <c r="H46" s="37">
        <f>H47+H56+H65+H66</f>
        <v>14.60377923910638</v>
      </c>
    </row>
    <row r="47" spans="1:8" ht="12.75">
      <c r="A47" s="26"/>
      <c r="B47" s="65" t="s">
        <v>22</v>
      </c>
      <c r="C47" s="66"/>
      <c r="D47" s="66"/>
      <c r="E47" s="67"/>
      <c r="F47" s="68"/>
      <c r="G47" s="69"/>
      <c r="H47" s="70">
        <f>SUM(H48:H55)</f>
        <v>0.6851724468023386</v>
      </c>
    </row>
    <row r="48" spans="1:8" ht="16.5" customHeight="1">
      <c r="A48" s="26"/>
      <c r="B48" s="48" t="s">
        <v>95</v>
      </c>
      <c r="C48" s="60">
        <v>54</v>
      </c>
      <c r="D48" s="60" t="s">
        <v>9</v>
      </c>
      <c r="E48" s="61">
        <v>0.251</v>
      </c>
      <c r="F48" s="71">
        <v>3032.5</v>
      </c>
      <c r="G48" s="45">
        <f aca="true" t="shared" si="3" ref="G48:G65">C48*E48*F48</f>
        <v>41102.505</v>
      </c>
      <c r="H48" s="46">
        <f>G48/12/H5</f>
        <v>0.22079744921968167</v>
      </c>
    </row>
    <row r="49" spans="1:8" ht="24.75" customHeight="1">
      <c r="A49" s="26"/>
      <c r="B49" s="48" t="s">
        <v>96</v>
      </c>
      <c r="C49" s="60">
        <v>18</v>
      </c>
      <c r="D49" s="60" t="s">
        <v>9</v>
      </c>
      <c r="E49" s="61">
        <v>0.122</v>
      </c>
      <c r="F49" s="71">
        <v>4952</v>
      </c>
      <c r="G49" s="45">
        <f t="shared" si="3"/>
        <v>10874.591999999999</v>
      </c>
      <c r="H49" s="46">
        <f>G49/12/H5</f>
        <v>0.05841693042564575</v>
      </c>
    </row>
    <row r="50" spans="1:8" ht="15.75" customHeight="1">
      <c r="A50" s="26"/>
      <c r="B50" s="72" t="s">
        <v>97</v>
      </c>
      <c r="C50" s="73">
        <v>90</v>
      </c>
      <c r="D50" s="73" t="s">
        <v>40</v>
      </c>
      <c r="E50" s="74">
        <v>4.886</v>
      </c>
      <c r="F50" s="75">
        <v>16</v>
      </c>
      <c r="G50" s="55">
        <f t="shared" si="3"/>
        <v>7035.84</v>
      </c>
      <c r="H50" s="56">
        <f>G50/12/H5</f>
        <v>0.03779564104712852</v>
      </c>
    </row>
    <row r="51" spans="1:8" ht="22.5">
      <c r="A51" s="26"/>
      <c r="B51" s="72" t="s">
        <v>44</v>
      </c>
      <c r="C51" s="73">
        <v>72</v>
      </c>
      <c r="D51" s="73" t="s">
        <v>9</v>
      </c>
      <c r="E51" s="74">
        <v>3.049</v>
      </c>
      <c r="F51" s="75">
        <v>46.4</v>
      </c>
      <c r="G51" s="55">
        <f t="shared" si="3"/>
        <v>10186.099199999999</v>
      </c>
      <c r="H51" s="56">
        <f>G51/12/H5</f>
        <v>0.054718434335295135</v>
      </c>
    </row>
    <row r="52" spans="1:8" ht="12.75">
      <c r="A52" s="26"/>
      <c r="B52" s="72" t="s">
        <v>98</v>
      </c>
      <c r="C52" s="73">
        <v>54</v>
      </c>
      <c r="D52" s="73" t="s">
        <v>9</v>
      </c>
      <c r="E52" s="74">
        <v>0.161</v>
      </c>
      <c r="F52" s="75">
        <v>46.4</v>
      </c>
      <c r="G52" s="55">
        <f>C52*E52*F52</f>
        <v>403.40160000000003</v>
      </c>
      <c r="H52" s="56">
        <f>G52/12/H5</f>
        <v>0.0021670222846792027</v>
      </c>
    </row>
    <row r="53" spans="1:8" ht="22.5">
      <c r="A53" s="26"/>
      <c r="B53" s="72" t="s">
        <v>99</v>
      </c>
      <c r="C53" s="73">
        <v>6</v>
      </c>
      <c r="D53" s="73" t="s">
        <v>9</v>
      </c>
      <c r="E53" s="74">
        <v>0.412</v>
      </c>
      <c r="F53" s="76">
        <v>5071</v>
      </c>
      <c r="G53" s="55">
        <f>C53*E53*F53</f>
        <v>12535.512</v>
      </c>
      <c r="H53" s="56">
        <f>G53/12/H5</f>
        <v>0.06733918222898362</v>
      </c>
    </row>
    <row r="54" spans="1:8" ht="12.75">
      <c r="A54" s="26"/>
      <c r="B54" s="72" t="s">
        <v>100</v>
      </c>
      <c r="C54" s="73">
        <v>6</v>
      </c>
      <c r="D54" s="73" t="s">
        <v>9</v>
      </c>
      <c r="E54" s="74">
        <v>1.351</v>
      </c>
      <c r="F54" s="76">
        <v>5071</v>
      </c>
      <c r="G54" s="55">
        <f t="shared" si="3"/>
        <v>41105.526</v>
      </c>
      <c r="H54" s="56">
        <f>G54/12/H5</f>
        <v>0.22081367764892443</v>
      </c>
    </row>
    <row r="55" spans="1:8" ht="16.5" customHeight="1">
      <c r="A55" s="26"/>
      <c r="B55" s="72" t="s">
        <v>101</v>
      </c>
      <c r="C55" s="73">
        <v>54</v>
      </c>
      <c r="D55" s="73" t="s">
        <v>9</v>
      </c>
      <c r="E55" s="74">
        <v>0.312</v>
      </c>
      <c r="F55" s="76">
        <v>255.5</v>
      </c>
      <c r="G55" s="55">
        <f t="shared" si="3"/>
        <v>4304.664</v>
      </c>
      <c r="H55" s="56">
        <f>G55/12/H5</f>
        <v>0.023124109612000336</v>
      </c>
    </row>
    <row r="56" spans="1:8" ht="21" customHeight="1">
      <c r="A56" s="33"/>
      <c r="B56" s="65" t="s">
        <v>23</v>
      </c>
      <c r="C56" s="77"/>
      <c r="D56" s="78"/>
      <c r="E56" s="67"/>
      <c r="F56" s="79"/>
      <c r="G56" s="69"/>
      <c r="H56" s="70">
        <f>SUM(H57:H64)</f>
        <v>11.530738289853392</v>
      </c>
    </row>
    <row r="57" spans="1:8" ht="22.5">
      <c r="A57" s="26"/>
      <c r="B57" s="48" t="s">
        <v>39</v>
      </c>
      <c r="C57" s="73">
        <v>17</v>
      </c>
      <c r="D57" s="73" t="s">
        <v>40</v>
      </c>
      <c r="E57" s="74">
        <v>14.826</v>
      </c>
      <c r="F57" s="76">
        <v>68</v>
      </c>
      <c r="G57" s="55">
        <f t="shared" si="3"/>
        <v>17138.856</v>
      </c>
      <c r="H57" s="56">
        <f>G57/12/H5</f>
        <v>0.09206776295856997</v>
      </c>
    </row>
    <row r="58" spans="1:8" ht="22.5">
      <c r="A58" s="26"/>
      <c r="B58" s="48" t="s">
        <v>41</v>
      </c>
      <c r="C58" s="73">
        <v>110</v>
      </c>
      <c r="D58" s="73" t="s">
        <v>9</v>
      </c>
      <c r="E58" s="74">
        <v>5.408</v>
      </c>
      <c r="F58" s="76">
        <v>2642.8</v>
      </c>
      <c r="G58" s="55">
        <f t="shared" si="3"/>
        <v>1572148.864</v>
      </c>
      <c r="H58" s="56">
        <f>G58/12/H5</f>
        <v>8.44538450794715</v>
      </c>
    </row>
    <row r="59" spans="1:8" ht="22.5">
      <c r="A59" s="26"/>
      <c r="B59" s="48" t="s">
        <v>42</v>
      </c>
      <c r="C59" s="73">
        <v>17</v>
      </c>
      <c r="D59" s="73" t="s">
        <v>9</v>
      </c>
      <c r="E59" s="74">
        <v>10.733</v>
      </c>
      <c r="F59" s="76">
        <v>2358.8</v>
      </c>
      <c r="G59" s="55">
        <f t="shared" si="3"/>
        <v>430389.0068000001</v>
      </c>
      <c r="H59" s="56">
        <f>G59/12/H5</f>
        <v>2.311995214735264</v>
      </c>
    </row>
    <row r="60" spans="1:8" ht="22.5">
      <c r="A60" s="26"/>
      <c r="B60" s="48" t="s">
        <v>102</v>
      </c>
      <c r="C60" s="73">
        <v>110</v>
      </c>
      <c r="D60" s="73" t="s">
        <v>9</v>
      </c>
      <c r="E60" s="74">
        <v>1.727</v>
      </c>
      <c r="F60" s="76">
        <v>255.5</v>
      </c>
      <c r="G60" s="55">
        <f t="shared" si="3"/>
        <v>48537.335</v>
      </c>
      <c r="H60" s="56">
        <f>G60/12/H5</f>
        <v>0.26073641399523406</v>
      </c>
    </row>
    <row r="61" spans="1:8" ht="23.25" customHeight="1">
      <c r="A61" s="26"/>
      <c r="B61" s="48" t="s">
        <v>61</v>
      </c>
      <c r="C61" s="73">
        <v>34</v>
      </c>
      <c r="D61" s="73" t="s">
        <v>9</v>
      </c>
      <c r="E61" s="74">
        <v>0.349</v>
      </c>
      <c r="F61" s="76">
        <v>2642.8</v>
      </c>
      <c r="G61" s="55">
        <f t="shared" si="3"/>
        <v>31359.4648</v>
      </c>
      <c r="H61" s="56">
        <f>G61/12/H5</f>
        <v>0.16845907169731858</v>
      </c>
    </row>
    <row r="62" spans="1:8" ht="26.25" customHeight="1">
      <c r="A62" s="26"/>
      <c r="B62" s="48" t="s">
        <v>43</v>
      </c>
      <c r="C62" s="73">
        <v>72</v>
      </c>
      <c r="D62" s="73" t="s">
        <v>9</v>
      </c>
      <c r="E62" s="74">
        <v>7.517</v>
      </c>
      <c r="F62" s="76">
        <v>46.4</v>
      </c>
      <c r="G62" s="55">
        <f t="shared" si="3"/>
        <v>25112.7936</v>
      </c>
      <c r="H62" s="56">
        <f>G62/12/H5</f>
        <v>0.13490274545700676</v>
      </c>
    </row>
    <row r="63" spans="1:8" ht="22.5">
      <c r="A63" s="52"/>
      <c r="B63" s="48" t="s">
        <v>103</v>
      </c>
      <c r="C63" s="73">
        <v>54</v>
      </c>
      <c r="D63" s="73" t="s">
        <v>40</v>
      </c>
      <c r="E63" s="74">
        <v>4.886</v>
      </c>
      <c r="F63" s="76">
        <v>16</v>
      </c>
      <c r="G63" s="55">
        <f t="shared" si="3"/>
        <v>4221.504</v>
      </c>
      <c r="H63" s="56">
        <f>G63/12/H5</f>
        <v>0.02267738462827711</v>
      </c>
    </row>
    <row r="64" spans="1:8" ht="21" customHeight="1">
      <c r="A64" s="52"/>
      <c r="B64" s="48" t="s">
        <v>104</v>
      </c>
      <c r="C64" s="73">
        <v>17</v>
      </c>
      <c r="D64" s="73" t="s">
        <v>9</v>
      </c>
      <c r="E64" s="74">
        <v>0.209</v>
      </c>
      <c r="F64" s="76">
        <v>4952</v>
      </c>
      <c r="G64" s="55">
        <f>C64*E64*F64</f>
        <v>17594.456</v>
      </c>
      <c r="H64" s="56">
        <f>G64/12/H5</f>
        <v>0.09451518843457166</v>
      </c>
    </row>
    <row r="65" spans="1:8" ht="20.25" customHeight="1">
      <c r="A65" s="80" t="s">
        <v>24</v>
      </c>
      <c r="B65" s="34" t="s">
        <v>105</v>
      </c>
      <c r="C65" s="81">
        <v>12</v>
      </c>
      <c r="D65" s="81" t="s">
        <v>9</v>
      </c>
      <c r="E65" s="81">
        <f>'[7]содержание помещений'!$AI$18</f>
        <v>5.55</v>
      </c>
      <c r="F65" s="82">
        <v>46.4</v>
      </c>
      <c r="G65" s="82">
        <f t="shared" si="3"/>
        <v>3090.24</v>
      </c>
      <c r="H65" s="82">
        <f>G65/12/H5</f>
        <v>0.016600377750130537</v>
      </c>
    </row>
    <row r="66" spans="1:8" ht="21" customHeight="1">
      <c r="A66" s="26" t="s">
        <v>106</v>
      </c>
      <c r="B66" s="34" t="s">
        <v>25</v>
      </c>
      <c r="C66" s="34"/>
      <c r="D66" s="34"/>
      <c r="E66" s="34"/>
      <c r="F66" s="34"/>
      <c r="G66" s="37"/>
      <c r="H66" s="37">
        <f>H67</f>
        <v>2.371268124700518</v>
      </c>
    </row>
    <row r="67" spans="1:8" ht="21.75" customHeight="1">
      <c r="A67" s="83" t="s">
        <v>107</v>
      </c>
      <c r="B67" s="84" t="s">
        <v>108</v>
      </c>
      <c r="C67" s="85">
        <v>192</v>
      </c>
      <c r="D67" s="85" t="s">
        <v>26</v>
      </c>
      <c r="E67" s="86">
        <v>548.59</v>
      </c>
      <c r="F67" s="87">
        <v>804.65</v>
      </c>
      <c r="G67" s="88">
        <f>F67*E67</f>
        <v>441422.9435</v>
      </c>
      <c r="H67" s="89">
        <f>G67/H5/12</f>
        <v>2.371268124700518</v>
      </c>
    </row>
    <row r="68" spans="1:8" ht="21.75" customHeight="1">
      <c r="A68" s="57" t="s">
        <v>109</v>
      </c>
      <c r="B68" s="22" t="s">
        <v>58</v>
      </c>
      <c r="C68" s="22"/>
      <c r="D68" s="22"/>
      <c r="E68" s="22"/>
      <c r="F68" s="22"/>
      <c r="G68" s="22"/>
      <c r="H68" s="25">
        <f>H69</f>
        <v>1.9338743884122247</v>
      </c>
    </row>
    <row r="69" spans="1:8" ht="33.75">
      <c r="A69" s="90"/>
      <c r="B69" s="48" t="s">
        <v>59</v>
      </c>
      <c r="C69" s="73">
        <v>12</v>
      </c>
      <c r="D69" s="73" t="s">
        <v>11</v>
      </c>
      <c r="E69" s="74">
        <v>3000</v>
      </c>
      <c r="F69" s="76">
        <v>10</v>
      </c>
      <c r="G69" s="55">
        <f>C69*E69*F69</f>
        <v>360000</v>
      </c>
      <c r="H69" s="56">
        <f>G69/H5/12</f>
        <v>1.9338743884122247</v>
      </c>
    </row>
    <row r="70" spans="1:8" ht="16.5" customHeight="1">
      <c r="A70" s="57" t="s">
        <v>110</v>
      </c>
      <c r="B70" s="22" t="s">
        <v>0</v>
      </c>
      <c r="C70" s="22"/>
      <c r="D70" s="22"/>
      <c r="E70" s="22"/>
      <c r="F70" s="22"/>
      <c r="G70" s="22"/>
      <c r="H70" s="25">
        <f>H71+H72</f>
        <v>0.885</v>
      </c>
    </row>
    <row r="71" spans="1:8" ht="33.75">
      <c r="A71" s="91"/>
      <c r="B71" s="48" t="s">
        <v>27</v>
      </c>
      <c r="C71" s="60">
        <v>12</v>
      </c>
      <c r="D71" s="60" t="s">
        <v>46</v>
      </c>
      <c r="E71" s="61">
        <v>0.525</v>
      </c>
      <c r="F71" s="44">
        <v>15512.9</v>
      </c>
      <c r="G71" s="45">
        <f>C71*E71*F71</f>
        <v>97731.27</v>
      </c>
      <c r="H71" s="46">
        <f>G71/12/H5</f>
        <v>0.525</v>
      </c>
    </row>
    <row r="72" spans="1:8" ht="33.75">
      <c r="A72" s="91"/>
      <c r="B72" s="48" t="s">
        <v>28</v>
      </c>
      <c r="C72" s="60">
        <v>12</v>
      </c>
      <c r="D72" s="60" t="s">
        <v>46</v>
      </c>
      <c r="E72" s="61">
        <v>0.36</v>
      </c>
      <c r="F72" s="44">
        <v>15512.9</v>
      </c>
      <c r="G72" s="45">
        <f>C72*E72*F72</f>
        <v>67015.728</v>
      </c>
      <c r="H72" s="46">
        <f>G72/12/H5</f>
        <v>0.36000000000000004</v>
      </c>
    </row>
    <row r="73" spans="1:8" ht="23.25" customHeight="1">
      <c r="A73" s="119" t="s">
        <v>65</v>
      </c>
      <c r="B73" s="120"/>
      <c r="C73" s="121"/>
      <c r="D73" s="120"/>
      <c r="E73" s="120"/>
      <c r="F73" s="120"/>
      <c r="G73" s="122"/>
      <c r="H73" s="102">
        <f>H6+H8+H34+H68+H70</f>
        <v>32.12604255815683</v>
      </c>
    </row>
    <row r="74" spans="1:8" ht="30" customHeight="1">
      <c r="A74" s="3"/>
      <c r="B74" s="93" t="s">
        <v>67</v>
      </c>
      <c r="C74" s="94"/>
      <c r="D74" s="123" t="s">
        <v>62</v>
      </c>
      <c r="E74" s="124"/>
      <c r="F74" s="124"/>
      <c r="G74" s="125"/>
      <c r="H74" s="92">
        <f>H73*H5</f>
        <v>498368.08560043114</v>
      </c>
    </row>
    <row r="75" spans="1:8" ht="20.25" customHeight="1">
      <c r="A75" s="119" t="s">
        <v>111</v>
      </c>
      <c r="B75" s="124"/>
      <c r="C75" s="126"/>
      <c r="D75" s="124"/>
      <c r="E75" s="124"/>
      <c r="F75" s="124"/>
      <c r="G75" s="125"/>
      <c r="H75" s="92"/>
    </row>
    <row r="76" ht="25.5" customHeight="1"/>
    <row r="77" spans="1:5" ht="54.75" customHeight="1">
      <c r="A77" s="1" t="s">
        <v>68</v>
      </c>
      <c r="B77" s="127" t="s">
        <v>113</v>
      </c>
      <c r="C77" s="127"/>
      <c r="D77" s="127"/>
      <c r="E77" s="127"/>
    </row>
    <row r="78" spans="1:5" ht="15">
      <c r="A78" s="2"/>
      <c r="B78" s="2"/>
      <c r="C78" s="2"/>
      <c r="D78" s="2"/>
      <c r="E78" s="2"/>
    </row>
    <row r="79" spans="1:5" ht="15.75">
      <c r="A79" s="2"/>
      <c r="B79" s="96" t="s">
        <v>69</v>
      </c>
      <c r="C79" s="2"/>
      <c r="D79" s="2"/>
      <c r="E79" s="2"/>
    </row>
    <row r="80" spans="1:5" ht="15.75">
      <c r="A80" s="2"/>
      <c r="B80" s="97" t="s">
        <v>70</v>
      </c>
      <c r="C80" s="2"/>
      <c r="D80" s="2"/>
      <c r="E80" s="2"/>
    </row>
    <row r="81" spans="1:5" ht="31.5">
      <c r="A81" s="2"/>
      <c r="B81" s="97" t="s">
        <v>71</v>
      </c>
      <c r="C81" s="2"/>
      <c r="D81" s="2"/>
      <c r="E81" s="2"/>
    </row>
    <row r="82" spans="1:5" ht="15.75">
      <c r="A82" s="2"/>
      <c r="B82" s="97" t="s">
        <v>72</v>
      </c>
      <c r="C82" s="2"/>
      <c r="D82" s="2"/>
      <c r="E82" s="2"/>
    </row>
    <row r="83" spans="1:5" ht="15.75">
      <c r="A83" s="2"/>
      <c r="B83" s="98" t="s">
        <v>73</v>
      </c>
      <c r="C83" s="2"/>
      <c r="D83" s="2"/>
      <c r="E83" s="2"/>
    </row>
    <row r="84" spans="1:5" ht="15.75">
      <c r="A84" s="2"/>
      <c r="B84" s="98" t="s">
        <v>74</v>
      </c>
      <c r="C84" s="2"/>
      <c r="D84" s="2"/>
      <c r="E84" s="2"/>
    </row>
    <row r="85" spans="1:5" ht="31.5">
      <c r="A85" s="2"/>
      <c r="B85" s="98" t="s">
        <v>75</v>
      </c>
      <c r="C85" s="2"/>
      <c r="D85" s="2"/>
      <c r="E85" s="2"/>
    </row>
    <row r="86" spans="1:5" ht="15.75">
      <c r="A86" s="2"/>
      <c r="B86" s="98" t="s">
        <v>76</v>
      </c>
      <c r="C86" s="2"/>
      <c r="D86" s="2"/>
      <c r="E86" s="2"/>
    </row>
  </sheetData>
  <sheetProtection/>
  <mergeCells count="6">
    <mergeCell ref="A2:H2"/>
    <mergeCell ref="A3:H3"/>
    <mergeCell ref="A73:G73"/>
    <mergeCell ref="D74:G74"/>
    <mergeCell ref="A75:G75"/>
    <mergeCell ref="B77:E77"/>
  </mergeCells>
  <hyperlinks>
    <hyperlink ref="B86" r:id="rId1" display="../../../Temp/Договор страхования_Имущество.doc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91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8.125" style="0" customWidth="1"/>
    <col min="2" max="2" width="56.875" style="0" customWidth="1"/>
    <col min="3" max="3" width="17.25390625" style="0" customWidth="1"/>
    <col min="4" max="4" width="12.75390625" style="0" customWidth="1"/>
    <col min="5" max="5" width="13.00390625" style="0" customWidth="1"/>
    <col min="7" max="7" width="14.875" style="0" customWidth="1"/>
    <col min="8" max="8" width="14.75390625" style="0" customWidth="1"/>
    <col min="11" max="11" width="9.625" style="0" hidden="1" customWidth="1"/>
  </cols>
  <sheetData>
    <row r="1" spans="4:8" ht="36.75" customHeight="1">
      <c r="D1" s="104"/>
      <c r="E1" s="104"/>
      <c r="F1" s="128" t="s">
        <v>114</v>
      </c>
      <c r="G1" s="129"/>
      <c r="H1" s="129"/>
    </row>
    <row r="2" spans="3:8" ht="41.25" customHeight="1">
      <c r="C2" s="130" t="s">
        <v>115</v>
      </c>
      <c r="D2" s="131"/>
      <c r="E2" s="131"/>
      <c r="F2" s="131"/>
      <c r="G2" s="131"/>
      <c r="H2" s="131"/>
    </row>
    <row r="3" spans="3:8" ht="36" customHeight="1">
      <c r="C3" s="131"/>
      <c r="D3" s="131"/>
      <c r="E3" s="131"/>
      <c r="F3" s="131"/>
      <c r="G3" s="131"/>
      <c r="H3" s="131"/>
    </row>
    <row r="4" spans="3:8" ht="29.25" customHeight="1">
      <c r="C4" s="131"/>
      <c r="D4" s="131"/>
      <c r="E4" s="131"/>
      <c r="F4" s="131"/>
      <c r="G4" s="131"/>
      <c r="H4" s="131"/>
    </row>
    <row r="5" spans="1:8" ht="28.5" customHeight="1">
      <c r="A5" s="3"/>
      <c r="B5" s="4"/>
      <c r="C5" s="131"/>
      <c r="D5" s="131"/>
      <c r="E5" s="131"/>
      <c r="F5" s="131"/>
      <c r="G5" s="131"/>
      <c r="H5" s="131"/>
    </row>
    <row r="6" spans="1:8" ht="33" customHeight="1">
      <c r="A6" s="132" t="s">
        <v>77</v>
      </c>
      <c r="B6" s="132"/>
      <c r="C6" s="132"/>
      <c r="D6" s="132"/>
      <c r="E6" s="132"/>
      <c r="F6" s="132"/>
      <c r="G6" s="132"/>
      <c r="H6" s="132"/>
    </row>
    <row r="7" spans="1:8" ht="19.5" customHeight="1" thickBot="1">
      <c r="A7" s="118"/>
      <c r="B7" s="118"/>
      <c r="C7" s="118"/>
      <c r="D7" s="118"/>
      <c r="E7" s="118"/>
      <c r="F7" s="118"/>
      <c r="G7" s="118"/>
      <c r="H7" s="118"/>
    </row>
    <row r="8" spans="1:8" ht="45">
      <c r="A8" s="9"/>
      <c r="B8" s="10" t="s">
        <v>1</v>
      </c>
      <c r="C8" s="10" t="s">
        <v>2</v>
      </c>
      <c r="D8" s="10" t="s">
        <v>3</v>
      </c>
      <c r="E8" s="11" t="s">
        <v>4</v>
      </c>
      <c r="F8" s="12" t="s">
        <v>5</v>
      </c>
      <c r="G8" s="10" t="s">
        <v>6</v>
      </c>
      <c r="H8" s="13" t="s">
        <v>7</v>
      </c>
    </row>
    <row r="9" spans="1:8" ht="24" customHeight="1">
      <c r="A9" s="14"/>
      <c r="B9" s="15" t="s">
        <v>8</v>
      </c>
      <c r="C9" s="16"/>
      <c r="D9" s="17" t="s">
        <v>9</v>
      </c>
      <c r="E9" s="18"/>
      <c r="F9" s="19"/>
      <c r="G9" s="16"/>
      <c r="H9" s="105">
        <v>15512.9</v>
      </c>
    </row>
    <row r="10" spans="1:8" ht="30.75" customHeight="1">
      <c r="A10" s="21" t="s">
        <v>10</v>
      </c>
      <c r="B10" s="22" t="s">
        <v>60</v>
      </c>
      <c r="C10" s="23"/>
      <c r="D10" s="23"/>
      <c r="E10" s="23"/>
      <c r="F10" s="23"/>
      <c r="G10" s="24"/>
      <c r="H10" s="25">
        <f>H11</f>
        <v>0.058876567595850055</v>
      </c>
    </row>
    <row r="11" spans="1:8" ht="86.25" customHeight="1">
      <c r="A11" s="26"/>
      <c r="B11" s="48" t="s">
        <v>78</v>
      </c>
      <c r="C11" s="60">
        <v>2</v>
      </c>
      <c r="D11" s="60" t="s">
        <v>11</v>
      </c>
      <c r="E11" s="61">
        <f>'[1]работы'!$G$11</f>
        <v>548.0077832745974</v>
      </c>
      <c r="F11" s="62">
        <v>10</v>
      </c>
      <c r="G11" s="45">
        <f>C11*E11*F11</f>
        <v>10960.155665491948</v>
      </c>
      <c r="H11" s="46">
        <f>G11/12/H9</f>
        <v>0.058876567595850055</v>
      </c>
    </row>
    <row r="12" spans="1:8" ht="45" customHeight="1">
      <c r="A12" s="21" t="s">
        <v>63</v>
      </c>
      <c r="B12" s="22" t="s">
        <v>54</v>
      </c>
      <c r="C12" s="22"/>
      <c r="D12" s="22"/>
      <c r="E12" s="22"/>
      <c r="F12" s="22"/>
      <c r="G12" s="22"/>
      <c r="H12" s="25">
        <f>H13+H17+H27+H34</f>
        <v>7.712041198183886</v>
      </c>
    </row>
    <row r="13" spans="1:8" ht="26.25" customHeight="1">
      <c r="A13" s="33" t="s">
        <v>79</v>
      </c>
      <c r="B13" s="34" t="s">
        <v>51</v>
      </c>
      <c r="C13" s="35"/>
      <c r="D13" s="35"/>
      <c r="E13" s="35"/>
      <c r="F13" s="35"/>
      <c r="G13" s="36"/>
      <c r="H13" s="37">
        <f>SUM(H14:H16)</f>
        <v>0.04817173712387731</v>
      </c>
    </row>
    <row r="14" spans="1:8" ht="30.75" customHeight="1">
      <c r="A14" s="26"/>
      <c r="B14" s="48" t="s">
        <v>80</v>
      </c>
      <c r="C14" s="43">
        <v>3</v>
      </c>
      <c r="D14" s="43" t="s">
        <v>11</v>
      </c>
      <c r="E14" s="74">
        <f>'[2]работы'!$U$14</f>
        <v>74.72833408289964</v>
      </c>
      <c r="F14" s="62">
        <v>10</v>
      </c>
      <c r="G14" s="45">
        <f>C14*E14*F14</f>
        <v>2241.850022486989</v>
      </c>
      <c r="H14" s="46">
        <f>G14/$H$9/12</f>
        <v>0.012042934280969328</v>
      </c>
    </row>
    <row r="15" spans="1:8" ht="33" customHeight="1">
      <c r="A15" s="26"/>
      <c r="B15" s="42" t="s">
        <v>81</v>
      </c>
      <c r="C15" s="43">
        <v>3</v>
      </c>
      <c r="D15" s="43" t="s">
        <v>11</v>
      </c>
      <c r="E15" s="74">
        <f>'[3]работы'!$Y$14</f>
        <v>149.45666816579927</v>
      </c>
      <c r="F15" s="62">
        <v>10</v>
      </c>
      <c r="G15" s="45">
        <f>C15*E15*F15</f>
        <v>4483.700044973978</v>
      </c>
      <c r="H15" s="46">
        <f>G15/$H$9/12</f>
        <v>0.024085868561938655</v>
      </c>
    </row>
    <row r="16" spans="1:8" ht="24.75" customHeight="1">
      <c r="A16" s="26"/>
      <c r="B16" s="42" t="s">
        <v>52</v>
      </c>
      <c r="C16" s="43">
        <v>3</v>
      </c>
      <c r="D16" s="43" t="s">
        <v>11</v>
      </c>
      <c r="E16" s="74">
        <f>'[2]работы'!$W$14</f>
        <v>74.72833408289964</v>
      </c>
      <c r="F16" s="114">
        <v>10</v>
      </c>
      <c r="G16" s="45">
        <f>C16*E16*F16</f>
        <v>2241.850022486989</v>
      </c>
      <c r="H16" s="46">
        <f>G16/$H$9/12</f>
        <v>0.012042934280969328</v>
      </c>
    </row>
    <row r="17" spans="1:8" ht="33.75">
      <c r="A17" s="33" t="s">
        <v>82</v>
      </c>
      <c r="B17" s="34" t="s">
        <v>83</v>
      </c>
      <c r="C17" s="34"/>
      <c r="D17" s="34"/>
      <c r="E17" s="34"/>
      <c r="F17" s="34"/>
      <c r="G17" s="34"/>
      <c r="H17" s="37">
        <f>SUM(H18:H26)</f>
        <v>4.008447315839662</v>
      </c>
    </row>
    <row r="18" spans="1:8" ht="78.75" customHeight="1">
      <c r="A18" s="26"/>
      <c r="B18" s="42" t="s">
        <v>47</v>
      </c>
      <c r="C18" s="43">
        <v>2</v>
      </c>
      <c r="D18" s="43" t="s">
        <v>11</v>
      </c>
      <c r="E18" s="44">
        <f>'[4]работы'!$G$14</f>
        <v>2989.1333633159857</v>
      </c>
      <c r="F18" s="43">
        <v>10</v>
      </c>
      <c r="G18" s="45">
        <f>C18*E18*F18</f>
        <v>59782.66726631971</v>
      </c>
      <c r="H18" s="46">
        <f>G18/$H$9/12</f>
        <v>0.32114491415918206</v>
      </c>
    </row>
    <row r="19" spans="1:8" ht="33.75">
      <c r="A19" s="47"/>
      <c r="B19" s="48" t="s">
        <v>50</v>
      </c>
      <c r="C19" s="43">
        <v>1</v>
      </c>
      <c r="D19" s="43" t="s">
        <v>11</v>
      </c>
      <c r="E19" s="44">
        <f>'[4]работы'!$I$14</f>
        <v>2034.1634816579929</v>
      </c>
      <c r="F19" s="43">
        <v>10</v>
      </c>
      <c r="G19" s="45">
        <f aca="true" t="shared" si="0" ref="G19:G33">C19*E19*F19</f>
        <v>20341.634816579928</v>
      </c>
      <c r="H19" s="46">
        <f aca="true" t="shared" si="1" ref="H19:H37">G19/$H$9/12</f>
        <v>0.10927268497282867</v>
      </c>
    </row>
    <row r="20" spans="1:8" ht="12.75">
      <c r="A20" s="47"/>
      <c r="B20" s="49" t="s">
        <v>12</v>
      </c>
      <c r="C20" s="43">
        <v>1</v>
      </c>
      <c r="D20" s="43" t="s">
        <v>11</v>
      </c>
      <c r="E20" s="44">
        <f>'[4]работы'!$K$14</f>
        <v>3156.166822486989</v>
      </c>
      <c r="F20" s="43">
        <v>10</v>
      </c>
      <c r="G20" s="45">
        <f t="shared" si="0"/>
        <v>31561.668224869893</v>
      </c>
      <c r="H20" s="46">
        <f t="shared" si="1"/>
        <v>0.16954528287677725</v>
      </c>
    </row>
    <row r="21" spans="1:8" ht="45">
      <c r="A21" s="50"/>
      <c r="B21" s="49" t="s">
        <v>48</v>
      </c>
      <c r="C21" s="43">
        <v>1</v>
      </c>
      <c r="D21" s="43" t="s">
        <v>13</v>
      </c>
      <c r="E21" s="44">
        <v>3331.24</v>
      </c>
      <c r="F21" s="43">
        <v>3</v>
      </c>
      <c r="G21" s="45">
        <f t="shared" si="0"/>
        <v>9993.72</v>
      </c>
      <c r="H21" s="46">
        <f t="shared" si="1"/>
        <v>0.05368499764711949</v>
      </c>
    </row>
    <row r="22" spans="1:8" ht="33.75">
      <c r="A22" s="47"/>
      <c r="B22" s="49" t="s">
        <v>49</v>
      </c>
      <c r="C22" s="43">
        <v>1</v>
      </c>
      <c r="D22" s="43" t="s">
        <v>11</v>
      </c>
      <c r="E22" s="44">
        <f>'[2]работы'!$O$14</f>
        <v>747.2833408289964</v>
      </c>
      <c r="F22" s="43">
        <v>10</v>
      </c>
      <c r="G22" s="45">
        <f t="shared" si="0"/>
        <v>7472.833408289964</v>
      </c>
      <c r="H22" s="46">
        <f t="shared" si="1"/>
        <v>0.04014311426989776</v>
      </c>
    </row>
    <row r="23" spans="1:8" ht="33.75">
      <c r="A23" s="47"/>
      <c r="B23" s="51" t="s">
        <v>84</v>
      </c>
      <c r="C23" s="43">
        <v>2</v>
      </c>
      <c r="D23" s="43" t="s">
        <v>85</v>
      </c>
      <c r="E23" s="44">
        <v>10883.33</v>
      </c>
      <c r="F23" s="43">
        <v>3</v>
      </c>
      <c r="G23" s="45">
        <f t="shared" si="0"/>
        <v>65299.979999999996</v>
      </c>
      <c r="H23" s="46">
        <f>G23/12/H9</f>
        <v>0.350783219127307</v>
      </c>
    </row>
    <row r="24" spans="1:8" ht="18.75" customHeight="1">
      <c r="A24" s="52"/>
      <c r="B24" s="51" t="s">
        <v>86</v>
      </c>
      <c r="C24" s="53">
        <v>12</v>
      </c>
      <c r="D24" s="53" t="s">
        <v>87</v>
      </c>
      <c r="E24" s="54">
        <v>40000</v>
      </c>
      <c r="F24" s="53">
        <v>1</v>
      </c>
      <c r="G24" s="55">
        <f t="shared" si="0"/>
        <v>480000</v>
      </c>
      <c r="H24" s="56">
        <f t="shared" si="1"/>
        <v>2.578499184549633</v>
      </c>
    </row>
    <row r="25" spans="1:8" ht="28.5" customHeight="1">
      <c r="A25" s="52"/>
      <c r="B25" s="51" t="s">
        <v>112</v>
      </c>
      <c r="C25" s="53">
        <v>12</v>
      </c>
      <c r="D25" s="53" t="s">
        <v>40</v>
      </c>
      <c r="E25" s="54">
        <v>373.642</v>
      </c>
      <c r="F25" s="53">
        <v>1</v>
      </c>
      <c r="G25" s="55">
        <f t="shared" si="0"/>
        <v>4483.704</v>
      </c>
      <c r="H25" s="56">
        <f t="shared" si="1"/>
        <v>0.02408588980783735</v>
      </c>
    </row>
    <row r="26" spans="1:8" ht="22.5">
      <c r="A26" s="26"/>
      <c r="B26" s="49" t="s">
        <v>88</v>
      </c>
      <c r="C26" s="43">
        <v>1</v>
      </c>
      <c r="D26" s="43" t="s">
        <v>11</v>
      </c>
      <c r="E26" s="44">
        <f>'[2]работы'!$S$14</f>
        <v>6725.550067460968</v>
      </c>
      <c r="F26" s="53">
        <v>10</v>
      </c>
      <c r="G26" s="45">
        <f t="shared" si="0"/>
        <v>67255.50067460968</v>
      </c>
      <c r="H26" s="46">
        <f t="shared" si="1"/>
        <v>0.36128802842907987</v>
      </c>
    </row>
    <row r="27" spans="1:8" ht="20.25" customHeight="1">
      <c r="A27" s="33" t="s">
        <v>64</v>
      </c>
      <c r="B27" s="34" t="s">
        <v>53</v>
      </c>
      <c r="C27" s="34"/>
      <c r="D27" s="34"/>
      <c r="E27" s="34"/>
      <c r="F27" s="34"/>
      <c r="G27" s="34"/>
      <c r="H27" s="37">
        <f>SUM(H28:H33)</f>
        <v>1.2304752730472945</v>
      </c>
    </row>
    <row r="28" spans="1:8" ht="67.5">
      <c r="A28" s="26"/>
      <c r="B28" s="49" t="s">
        <v>89</v>
      </c>
      <c r="C28" s="43">
        <v>2</v>
      </c>
      <c r="D28" s="43" t="s">
        <v>11</v>
      </c>
      <c r="E28" s="44">
        <f>'[5]работы'!$G$13</f>
        <v>3487.322257201983</v>
      </c>
      <c r="F28" s="43">
        <v>10</v>
      </c>
      <c r="G28" s="45">
        <f t="shared" si="0"/>
        <v>69746.44514403967</v>
      </c>
      <c r="H28" s="46">
        <f t="shared" si="1"/>
        <v>0.3746690665190458</v>
      </c>
    </row>
    <row r="29" spans="1:8" ht="33.75">
      <c r="A29" s="26"/>
      <c r="B29" s="49" t="s">
        <v>90</v>
      </c>
      <c r="C29" s="43">
        <v>3</v>
      </c>
      <c r="D29" s="43" t="s">
        <v>91</v>
      </c>
      <c r="E29" s="44">
        <v>867.915</v>
      </c>
      <c r="F29" s="43">
        <v>41</v>
      </c>
      <c r="G29" s="45">
        <f t="shared" si="0"/>
        <v>106753.545</v>
      </c>
      <c r="H29" s="46">
        <f t="shared" si="1"/>
        <v>0.5734665181880886</v>
      </c>
    </row>
    <row r="30" spans="1:8" ht="12.75">
      <c r="A30" s="26"/>
      <c r="B30" s="49" t="s">
        <v>92</v>
      </c>
      <c r="C30" s="43">
        <v>1</v>
      </c>
      <c r="D30" s="43" t="s">
        <v>11</v>
      </c>
      <c r="E30" s="44">
        <f>'[5]работы'!$K$13</f>
        <v>871.8305643004958</v>
      </c>
      <c r="F30" s="43">
        <v>10</v>
      </c>
      <c r="G30" s="45">
        <f t="shared" si="0"/>
        <v>8718.305643004958</v>
      </c>
      <c r="H30" s="46">
        <f t="shared" si="1"/>
        <v>0.046833633314880725</v>
      </c>
    </row>
    <row r="31" spans="1:8" ht="12.75">
      <c r="A31" s="26"/>
      <c r="B31" s="49" t="s">
        <v>93</v>
      </c>
      <c r="C31" s="43">
        <v>1</v>
      </c>
      <c r="D31" s="43" t="s">
        <v>11</v>
      </c>
      <c r="E31" s="44">
        <f>'[5]работы'!$M$13</f>
        <v>1743.6611286009916</v>
      </c>
      <c r="F31" s="43">
        <v>10</v>
      </c>
      <c r="G31" s="45">
        <f t="shared" si="0"/>
        <v>17436.611286009917</v>
      </c>
      <c r="H31" s="46">
        <f t="shared" si="1"/>
        <v>0.09366726662976145</v>
      </c>
    </row>
    <row r="32" spans="1:8" ht="28.5" customHeight="1">
      <c r="A32" s="26"/>
      <c r="B32" s="49" t="s">
        <v>112</v>
      </c>
      <c r="C32" s="43">
        <v>12</v>
      </c>
      <c r="D32" s="43" t="s">
        <v>40</v>
      </c>
      <c r="E32" s="44">
        <v>373.64</v>
      </c>
      <c r="F32" s="43">
        <v>2</v>
      </c>
      <c r="G32" s="45">
        <f t="shared" si="0"/>
        <v>8967.36</v>
      </c>
      <c r="H32" s="56">
        <f t="shared" si="1"/>
        <v>0.04817152176575625</v>
      </c>
    </row>
    <row r="33" spans="1:8" ht="22.5">
      <c r="A33" s="26"/>
      <c r="B33" s="49" t="s">
        <v>55</v>
      </c>
      <c r="C33" s="43">
        <v>1</v>
      </c>
      <c r="D33" s="43" t="s">
        <v>11</v>
      </c>
      <c r="E33" s="44">
        <f>'[5]работы'!$O$13</f>
        <v>1743.6611286009916</v>
      </c>
      <c r="F33" s="43">
        <v>10</v>
      </c>
      <c r="G33" s="45">
        <f t="shared" si="0"/>
        <v>17436.611286009917</v>
      </c>
      <c r="H33" s="46">
        <f t="shared" si="1"/>
        <v>0.09366726662976145</v>
      </c>
    </row>
    <row r="34" spans="1:8" ht="12.75">
      <c r="A34" s="57"/>
      <c r="B34" s="34" t="s">
        <v>30</v>
      </c>
      <c r="C34" s="34"/>
      <c r="D34" s="34"/>
      <c r="E34" s="34"/>
      <c r="F34" s="34"/>
      <c r="G34" s="34"/>
      <c r="H34" s="37">
        <f>SUM(H35:H37)</f>
        <v>2.424946872173052</v>
      </c>
    </row>
    <row r="35" spans="1:8" ht="12.75">
      <c r="A35" s="58"/>
      <c r="B35" s="59" t="s">
        <v>45</v>
      </c>
      <c r="C35" s="60">
        <v>12</v>
      </c>
      <c r="D35" s="60" t="s">
        <v>31</v>
      </c>
      <c r="E35" s="61">
        <v>3500</v>
      </c>
      <c r="F35" s="62">
        <v>10</v>
      </c>
      <c r="G35" s="45">
        <f>C35*E35*F35</f>
        <v>420000</v>
      </c>
      <c r="H35" s="46">
        <f t="shared" si="1"/>
        <v>2.256186786480929</v>
      </c>
    </row>
    <row r="36" spans="1:8" ht="16.5" customHeight="1">
      <c r="A36" s="58"/>
      <c r="B36" s="59" t="s">
        <v>32</v>
      </c>
      <c r="C36" s="60">
        <v>1</v>
      </c>
      <c r="D36" s="60" t="s">
        <v>31</v>
      </c>
      <c r="E36" s="61">
        <v>773.24</v>
      </c>
      <c r="F36" s="62">
        <v>10</v>
      </c>
      <c r="G36" s="45">
        <f>C36*E36*F36</f>
        <v>7732.4</v>
      </c>
      <c r="H36" s="46">
        <f t="shared" si="1"/>
        <v>0.04153747311377413</v>
      </c>
    </row>
    <row r="37" spans="1:8" ht="19.5" customHeight="1">
      <c r="A37" s="58"/>
      <c r="B37" s="59" t="s">
        <v>33</v>
      </c>
      <c r="C37" s="60">
        <v>1</v>
      </c>
      <c r="D37" s="60" t="s">
        <v>31</v>
      </c>
      <c r="E37" s="61">
        <v>2368.31</v>
      </c>
      <c r="F37" s="62">
        <v>10</v>
      </c>
      <c r="G37" s="45">
        <f>C37*E37*F37</f>
        <v>23683.1</v>
      </c>
      <c r="H37" s="46">
        <f t="shared" si="1"/>
        <v>0.12722261257834877</v>
      </c>
    </row>
    <row r="38" spans="1:8" ht="22.5">
      <c r="A38" s="21" t="s">
        <v>14</v>
      </c>
      <c r="B38" s="22" t="s">
        <v>56</v>
      </c>
      <c r="C38" s="22"/>
      <c r="D38" s="22"/>
      <c r="E38" s="22"/>
      <c r="F38" s="22"/>
      <c r="G38" s="22"/>
      <c r="H38" s="25">
        <f>H39+H50</f>
        <v>21.046507045211836</v>
      </c>
    </row>
    <row r="39" spans="1:8" ht="22.5">
      <c r="A39" s="33" t="s">
        <v>15</v>
      </c>
      <c r="B39" s="34" t="s">
        <v>34</v>
      </c>
      <c r="C39" s="34"/>
      <c r="D39" s="34"/>
      <c r="E39" s="34"/>
      <c r="F39" s="34"/>
      <c r="G39" s="34"/>
      <c r="H39" s="37">
        <f>SUM(H40:H49)</f>
        <v>6.932471164858495</v>
      </c>
    </row>
    <row r="40" spans="1:8" ht="12.75">
      <c r="A40" s="26"/>
      <c r="B40" s="48" t="s">
        <v>16</v>
      </c>
      <c r="C40" s="60">
        <v>52</v>
      </c>
      <c r="D40" s="60" t="s">
        <v>9</v>
      </c>
      <c r="E40" s="61">
        <v>2.954</v>
      </c>
      <c r="F40" s="44">
        <f>'[6]содержание помещений'!$O$31</f>
        <v>3035</v>
      </c>
      <c r="G40" s="45">
        <f aca="true" t="shared" si="2" ref="G40:G49">C40*E40*F40</f>
        <v>466200.28</v>
      </c>
      <c r="H40" s="46">
        <f>G40/12/H9</f>
        <v>2.5043688371183555</v>
      </c>
    </row>
    <row r="41" spans="1:8" ht="22.5">
      <c r="A41" s="63"/>
      <c r="B41" s="48" t="s">
        <v>35</v>
      </c>
      <c r="C41" s="60">
        <v>52</v>
      </c>
      <c r="D41" s="60" t="s">
        <v>9</v>
      </c>
      <c r="E41" s="61">
        <v>4.546</v>
      </c>
      <c r="F41" s="44">
        <f>F40</f>
        <v>3035</v>
      </c>
      <c r="G41" s="45">
        <f t="shared" si="2"/>
        <v>717449.7200000001</v>
      </c>
      <c r="H41" s="46">
        <f>G41/12/H9</f>
        <v>3.854048995782006</v>
      </c>
    </row>
    <row r="42" spans="1:8" ht="12.75">
      <c r="A42" s="26"/>
      <c r="B42" s="48" t="s">
        <v>36</v>
      </c>
      <c r="C42" s="60">
        <v>3</v>
      </c>
      <c r="D42" s="60" t="s">
        <v>9</v>
      </c>
      <c r="E42" s="61">
        <v>4.206</v>
      </c>
      <c r="F42" s="44">
        <v>289.8</v>
      </c>
      <c r="G42" s="45">
        <f t="shared" si="2"/>
        <v>3656.6964000000007</v>
      </c>
      <c r="H42" s="46">
        <f>G42/12/H9</f>
        <v>0.01964330976155329</v>
      </c>
    </row>
    <row r="43" spans="1:8" ht="12.75">
      <c r="A43" s="26"/>
      <c r="B43" s="48" t="s">
        <v>37</v>
      </c>
      <c r="C43" s="60">
        <v>52</v>
      </c>
      <c r="D43" s="60" t="s">
        <v>9</v>
      </c>
      <c r="E43" s="61">
        <v>1.283</v>
      </c>
      <c r="F43" s="44">
        <v>20</v>
      </c>
      <c r="G43" s="45">
        <f t="shared" si="2"/>
        <v>1334.32</v>
      </c>
      <c r="H43" s="46">
        <f>G43/12/H9</f>
        <v>0.007167797983183888</v>
      </c>
    </row>
    <row r="44" spans="1:8" ht="12.75">
      <c r="A44" s="26"/>
      <c r="B44" s="48" t="s">
        <v>94</v>
      </c>
      <c r="C44" s="60">
        <v>1</v>
      </c>
      <c r="D44" s="60" t="s">
        <v>9</v>
      </c>
      <c r="E44" s="61">
        <v>8.59</v>
      </c>
      <c r="F44" s="44">
        <v>136.72</v>
      </c>
      <c r="G44" s="45">
        <f>C44*E44*F44</f>
        <v>1174.4248</v>
      </c>
      <c r="H44" s="46">
        <f>G44/12/H9</f>
        <v>0.006308861227322637</v>
      </c>
    </row>
    <row r="45" spans="1:8" ht="12.75">
      <c r="A45" s="26"/>
      <c r="B45" s="48" t="s">
        <v>38</v>
      </c>
      <c r="C45" s="60">
        <v>52</v>
      </c>
      <c r="D45" s="60" t="s">
        <v>9</v>
      </c>
      <c r="E45" s="61">
        <v>2.65</v>
      </c>
      <c r="F45" s="44">
        <v>20</v>
      </c>
      <c r="G45" s="45">
        <f t="shared" si="2"/>
        <v>2755.9999999999995</v>
      </c>
      <c r="H45" s="46">
        <f>G45/12/H9</f>
        <v>0.014804882817955807</v>
      </c>
    </row>
    <row r="46" spans="1:8" ht="22.5">
      <c r="A46" s="26"/>
      <c r="B46" s="48" t="s">
        <v>29</v>
      </c>
      <c r="C46" s="60">
        <v>24</v>
      </c>
      <c r="D46" s="60" t="s">
        <v>9</v>
      </c>
      <c r="E46" s="61">
        <v>2.938</v>
      </c>
      <c r="F46" s="44">
        <f>F43</f>
        <v>20</v>
      </c>
      <c r="G46" s="45">
        <f t="shared" si="2"/>
        <v>1410.24</v>
      </c>
      <c r="H46" s="46">
        <f>G46/12/H9</f>
        <v>0.007575630604206822</v>
      </c>
    </row>
    <row r="47" spans="1:8" ht="12.75">
      <c r="A47" s="64"/>
      <c r="B47" s="48" t="s">
        <v>17</v>
      </c>
      <c r="C47" s="60">
        <v>6</v>
      </c>
      <c r="D47" s="60" t="s">
        <v>18</v>
      </c>
      <c r="E47" s="61">
        <f>'[7]содержание помещений'!$AH$18</f>
        <v>2.94</v>
      </c>
      <c r="F47" s="44">
        <v>3685.8</v>
      </c>
      <c r="G47" s="45">
        <f t="shared" si="2"/>
        <v>65017.512</v>
      </c>
      <c r="H47" s="46">
        <f>G47/12/H9</f>
        <v>0.34926583681967915</v>
      </c>
    </row>
    <row r="48" spans="1:8" ht="12.75">
      <c r="A48" s="64"/>
      <c r="B48" s="48" t="s">
        <v>19</v>
      </c>
      <c r="C48" s="60">
        <v>1</v>
      </c>
      <c r="D48" s="60" t="s">
        <v>18</v>
      </c>
      <c r="E48" s="61">
        <f>'[7]содержание помещений'!$AI$18</f>
        <v>5.55</v>
      </c>
      <c r="F48" s="44">
        <v>3685.8</v>
      </c>
      <c r="G48" s="45">
        <f t="shared" si="2"/>
        <v>20456.19</v>
      </c>
      <c r="H48" s="46">
        <f>G48/12/H9</f>
        <v>0.10988806090415074</v>
      </c>
    </row>
    <row r="49" spans="1:8" ht="12.75">
      <c r="A49" s="58"/>
      <c r="B49" s="48" t="s">
        <v>20</v>
      </c>
      <c r="C49" s="60">
        <v>1</v>
      </c>
      <c r="D49" s="60" t="s">
        <v>18</v>
      </c>
      <c r="E49" s="61">
        <v>3</v>
      </c>
      <c r="F49" s="44">
        <v>3685.8</v>
      </c>
      <c r="G49" s="45">
        <f t="shared" si="2"/>
        <v>11057.400000000001</v>
      </c>
      <c r="H49" s="46">
        <f>G49/12/H9</f>
        <v>0.05939895184008149</v>
      </c>
    </row>
    <row r="50" spans="1:8" ht="22.5">
      <c r="A50" s="33" t="s">
        <v>21</v>
      </c>
      <c r="B50" s="34" t="s">
        <v>57</v>
      </c>
      <c r="C50" s="34"/>
      <c r="D50" s="34"/>
      <c r="E50" s="34"/>
      <c r="F50" s="34"/>
      <c r="G50" s="34"/>
      <c r="H50" s="37">
        <f>H51+H60+H69+H70</f>
        <v>14.114035880353342</v>
      </c>
    </row>
    <row r="51" spans="1:8" ht="12.75">
      <c r="A51" s="26"/>
      <c r="B51" s="65" t="s">
        <v>22</v>
      </c>
      <c r="C51" s="66"/>
      <c r="D51" s="66"/>
      <c r="E51" s="67"/>
      <c r="F51" s="68"/>
      <c r="G51" s="69"/>
      <c r="H51" s="70">
        <f>SUM(H52:H59)</f>
        <v>0.6851724468023386</v>
      </c>
    </row>
    <row r="52" spans="1:8" ht="16.5" customHeight="1">
      <c r="A52" s="26"/>
      <c r="B52" s="48" t="s">
        <v>95</v>
      </c>
      <c r="C52" s="60">
        <v>54</v>
      </c>
      <c r="D52" s="60" t="s">
        <v>9</v>
      </c>
      <c r="E52" s="61">
        <v>0.251</v>
      </c>
      <c r="F52" s="71">
        <v>3032.5</v>
      </c>
      <c r="G52" s="45">
        <f aca="true" t="shared" si="3" ref="G52:G69">C52*E52*F52</f>
        <v>41102.505</v>
      </c>
      <c r="H52" s="46">
        <f>G52/12/H9</f>
        <v>0.22079744921968167</v>
      </c>
    </row>
    <row r="53" spans="1:8" ht="24.75" customHeight="1">
      <c r="A53" s="26"/>
      <c r="B53" s="48" t="s">
        <v>96</v>
      </c>
      <c r="C53" s="60">
        <v>18</v>
      </c>
      <c r="D53" s="60" t="s">
        <v>9</v>
      </c>
      <c r="E53" s="61">
        <v>0.122</v>
      </c>
      <c r="F53" s="71">
        <v>4952</v>
      </c>
      <c r="G53" s="45">
        <f t="shared" si="3"/>
        <v>10874.591999999999</v>
      </c>
      <c r="H53" s="46">
        <f>G53/12/H9</f>
        <v>0.05841693042564575</v>
      </c>
    </row>
    <row r="54" spans="1:8" ht="15.75" customHeight="1">
      <c r="A54" s="26"/>
      <c r="B54" s="72" t="s">
        <v>97</v>
      </c>
      <c r="C54" s="73">
        <v>90</v>
      </c>
      <c r="D54" s="73" t="s">
        <v>40</v>
      </c>
      <c r="E54" s="74">
        <v>4.886</v>
      </c>
      <c r="F54" s="75">
        <v>16</v>
      </c>
      <c r="G54" s="55">
        <f t="shared" si="3"/>
        <v>7035.84</v>
      </c>
      <c r="H54" s="56">
        <f>G54/12/H9</f>
        <v>0.03779564104712852</v>
      </c>
    </row>
    <row r="55" spans="1:8" ht="22.5">
      <c r="A55" s="26"/>
      <c r="B55" s="72" t="s">
        <v>44</v>
      </c>
      <c r="C55" s="73">
        <v>72</v>
      </c>
      <c r="D55" s="73" t="s">
        <v>9</v>
      </c>
      <c r="E55" s="74">
        <v>3.049</v>
      </c>
      <c r="F55" s="75">
        <v>46.4</v>
      </c>
      <c r="G55" s="55">
        <f t="shared" si="3"/>
        <v>10186.099199999999</v>
      </c>
      <c r="H55" s="56">
        <f>G55/12/H9</f>
        <v>0.054718434335295135</v>
      </c>
    </row>
    <row r="56" spans="1:8" ht="12.75">
      <c r="A56" s="26"/>
      <c r="B56" s="72" t="s">
        <v>98</v>
      </c>
      <c r="C56" s="73">
        <v>54</v>
      </c>
      <c r="D56" s="73" t="s">
        <v>9</v>
      </c>
      <c r="E56" s="74">
        <v>0.161</v>
      </c>
      <c r="F56" s="75">
        <v>46.4</v>
      </c>
      <c r="G56" s="55">
        <f>C56*E56*F56</f>
        <v>403.40160000000003</v>
      </c>
      <c r="H56" s="56">
        <f>G56/12/H9</f>
        <v>0.0021670222846792027</v>
      </c>
    </row>
    <row r="57" spans="1:8" ht="22.5">
      <c r="A57" s="26"/>
      <c r="B57" s="72" t="s">
        <v>99</v>
      </c>
      <c r="C57" s="73">
        <v>6</v>
      </c>
      <c r="D57" s="73" t="s">
        <v>9</v>
      </c>
      <c r="E57" s="74">
        <v>0.412</v>
      </c>
      <c r="F57" s="76">
        <v>5071</v>
      </c>
      <c r="G57" s="55">
        <f>C57*E57*F57</f>
        <v>12535.512</v>
      </c>
      <c r="H57" s="56">
        <f>G57/12/H9</f>
        <v>0.06733918222898362</v>
      </c>
    </row>
    <row r="58" spans="1:8" ht="12.75">
      <c r="A58" s="26"/>
      <c r="B58" s="72" t="s">
        <v>100</v>
      </c>
      <c r="C58" s="73">
        <v>6</v>
      </c>
      <c r="D58" s="73" t="s">
        <v>9</v>
      </c>
      <c r="E58" s="74">
        <v>1.351</v>
      </c>
      <c r="F58" s="76">
        <v>5071</v>
      </c>
      <c r="G58" s="55">
        <f t="shared" si="3"/>
        <v>41105.526</v>
      </c>
      <c r="H58" s="56">
        <f>G58/12/H9</f>
        <v>0.22081367764892443</v>
      </c>
    </row>
    <row r="59" spans="1:8" ht="16.5" customHeight="1">
      <c r="A59" s="26"/>
      <c r="B59" s="72" t="s">
        <v>101</v>
      </c>
      <c r="C59" s="73">
        <v>54</v>
      </c>
      <c r="D59" s="73" t="s">
        <v>9</v>
      </c>
      <c r="E59" s="74">
        <v>0.312</v>
      </c>
      <c r="F59" s="76">
        <v>255.5</v>
      </c>
      <c r="G59" s="55">
        <f t="shared" si="3"/>
        <v>4304.664</v>
      </c>
      <c r="H59" s="56">
        <f>G59/12/H9</f>
        <v>0.023124109612000336</v>
      </c>
    </row>
    <row r="60" spans="1:8" ht="21" customHeight="1">
      <c r="A60" s="33"/>
      <c r="B60" s="65" t="s">
        <v>23</v>
      </c>
      <c r="C60" s="77"/>
      <c r="D60" s="78"/>
      <c r="E60" s="67"/>
      <c r="F60" s="79"/>
      <c r="G60" s="69"/>
      <c r="H60" s="70">
        <f>SUM(H61:H68)</f>
        <v>11.040994931100355</v>
      </c>
    </row>
    <row r="61" spans="1:8" ht="22.5">
      <c r="A61" s="26"/>
      <c r="B61" s="48" t="s">
        <v>39</v>
      </c>
      <c r="C61" s="73">
        <v>17</v>
      </c>
      <c r="D61" s="73" t="s">
        <v>40</v>
      </c>
      <c r="E61" s="74">
        <v>14.826</v>
      </c>
      <c r="F61" s="76">
        <v>68</v>
      </c>
      <c r="G61" s="55">
        <f t="shared" si="3"/>
        <v>17138.856</v>
      </c>
      <c r="H61" s="56">
        <f>G61/12/H9</f>
        <v>0.09206776295856997</v>
      </c>
    </row>
    <row r="62" spans="1:8" ht="22.5">
      <c r="A62" s="26"/>
      <c r="B62" s="48" t="s">
        <v>41</v>
      </c>
      <c r="C62" s="73">
        <v>104</v>
      </c>
      <c r="D62" s="73" t="s">
        <v>9</v>
      </c>
      <c r="E62" s="74">
        <v>5.408</v>
      </c>
      <c r="F62" s="76">
        <v>2642.8</v>
      </c>
      <c r="G62" s="55">
        <f t="shared" si="3"/>
        <v>1486395.2896000003</v>
      </c>
      <c r="H62" s="56">
        <f>G62/12/H9</f>
        <v>7.984727171150034</v>
      </c>
    </row>
    <row r="63" spans="1:8" ht="22.5">
      <c r="A63" s="26"/>
      <c r="B63" s="48" t="s">
        <v>42</v>
      </c>
      <c r="C63" s="73">
        <v>17</v>
      </c>
      <c r="D63" s="73" t="s">
        <v>9</v>
      </c>
      <c r="E63" s="74">
        <v>10.733</v>
      </c>
      <c r="F63" s="76">
        <v>2358.8</v>
      </c>
      <c r="G63" s="55">
        <f t="shared" si="3"/>
        <v>430389.0068000001</v>
      </c>
      <c r="H63" s="56">
        <f>G63/12/H9</f>
        <v>2.311995214735264</v>
      </c>
    </row>
    <row r="64" spans="1:8" ht="22.5">
      <c r="A64" s="26"/>
      <c r="B64" s="48" t="s">
        <v>102</v>
      </c>
      <c r="C64" s="73">
        <v>104</v>
      </c>
      <c r="D64" s="73" t="s">
        <v>9</v>
      </c>
      <c r="E64" s="74">
        <v>1.727</v>
      </c>
      <c r="F64" s="76">
        <v>255.5</v>
      </c>
      <c r="G64" s="55">
        <f t="shared" si="3"/>
        <v>45889.844000000005</v>
      </c>
      <c r="H64" s="56">
        <f>G64/12/H9</f>
        <v>0.24651442777731225</v>
      </c>
    </row>
    <row r="65" spans="1:8" ht="23.25" customHeight="1">
      <c r="A65" s="26"/>
      <c r="B65" s="48" t="s">
        <v>61</v>
      </c>
      <c r="C65" s="73">
        <v>31</v>
      </c>
      <c r="D65" s="73" t="s">
        <v>9</v>
      </c>
      <c r="E65" s="74">
        <v>0.349</v>
      </c>
      <c r="F65" s="76">
        <v>2642.8</v>
      </c>
      <c r="G65" s="55">
        <f t="shared" si="3"/>
        <v>28592.4532</v>
      </c>
      <c r="H65" s="56">
        <f>G65/12/H9</f>
        <v>0.1535950359593199</v>
      </c>
    </row>
    <row r="66" spans="1:8" ht="32.25" customHeight="1">
      <c r="A66" s="26"/>
      <c r="B66" s="48" t="s">
        <v>43</v>
      </c>
      <c r="C66" s="73">
        <v>72</v>
      </c>
      <c r="D66" s="73" t="s">
        <v>9</v>
      </c>
      <c r="E66" s="74">
        <v>7.517</v>
      </c>
      <c r="F66" s="76">
        <v>46.4</v>
      </c>
      <c r="G66" s="55">
        <f t="shared" si="3"/>
        <v>25112.7936</v>
      </c>
      <c r="H66" s="56">
        <f>G66/12/H9</f>
        <v>0.13490274545700676</v>
      </c>
    </row>
    <row r="67" spans="1:8" ht="29.25" customHeight="1">
      <c r="A67" s="52"/>
      <c r="B67" s="48" t="s">
        <v>103</v>
      </c>
      <c r="C67" s="73">
        <v>54</v>
      </c>
      <c r="D67" s="73" t="s">
        <v>40</v>
      </c>
      <c r="E67" s="74">
        <v>4.886</v>
      </c>
      <c r="F67" s="76">
        <v>16</v>
      </c>
      <c r="G67" s="55">
        <f t="shared" si="3"/>
        <v>4221.504</v>
      </c>
      <c r="H67" s="56">
        <f>G67/12/H9</f>
        <v>0.02267738462827711</v>
      </c>
    </row>
    <row r="68" spans="1:8" ht="30.75" customHeight="1">
      <c r="A68" s="52"/>
      <c r="B68" s="48" t="s">
        <v>104</v>
      </c>
      <c r="C68" s="73">
        <v>17</v>
      </c>
      <c r="D68" s="73" t="s">
        <v>9</v>
      </c>
      <c r="E68" s="74">
        <v>0.209</v>
      </c>
      <c r="F68" s="76">
        <v>4952</v>
      </c>
      <c r="G68" s="55">
        <f>C68*E68*F68</f>
        <v>17594.456</v>
      </c>
      <c r="H68" s="56">
        <f>G68/12/H9</f>
        <v>0.09451518843457166</v>
      </c>
    </row>
    <row r="69" spans="1:8" ht="27" customHeight="1">
      <c r="A69" s="106" t="s">
        <v>24</v>
      </c>
      <c r="B69" s="34" t="s">
        <v>105</v>
      </c>
      <c r="C69" s="81">
        <v>12</v>
      </c>
      <c r="D69" s="81" t="s">
        <v>9</v>
      </c>
      <c r="E69" s="81">
        <f>'[7]содержание помещений'!$AI$18</f>
        <v>5.55</v>
      </c>
      <c r="F69" s="82">
        <v>46.4</v>
      </c>
      <c r="G69" s="82">
        <f t="shared" si="3"/>
        <v>3090.24</v>
      </c>
      <c r="H69" s="82">
        <f>G69/12/H9</f>
        <v>0.016600377750130537</v>
      </c>
    </row>
    <row r="70" spans="1:8" ht="21" customHeight="1">
      <c r="A70" s="26" t="s">
        <v>106</v>
      </c>
      <c r="B70" s="34" t="s">
        <v>25</v>
      </c>
      <c r="C70" s="34"/>
      <c r="D70" s="34"/>
      <c r="E70" s="34"/>
      <c r="F70" s="34"/>
      <c r="G70" s="37"/>
      <c r="H70" s="37">
        <f>H71</f>
        <v>2.371268124700518</v>
      </c>
    </row>
    <row r="71" spans="1:8" ht="21.75" customHeight="1">
      <c r="A71" s="107" t="s">
        <v>107</v>
      </c>
      <c r="B71" s="108" t="s">
        <v>108</v>
      </c>
      <c r="C71" s="109">
        <v>192</v>
      </c>
      <c r="D71" s="109" t="s">
        <v>26</v>
      </c>
      <c r="E71" s="110">
        <v>548.59</v>
      </c>
      <c r="F71" s="111">
        <v>804.65</v>
      </c>
      <c r="G71" s="112">
        <f>F71*E71</f>
        <v>441422.9435</v>
      </c>
      <c r="H71" s="113">
        <f>G71/H9/12</f>
        <v>2.371268124700518</v>
      </c>
    </row>
    <row r="72" spans="1:8" ht="31.5" customHeight="1">
      <c r="A72" s="57" t="s">
        <v>109</v>
      </c>
      <c r="B72" s="22" t="s">
        <v>58</v>
      </c>
      <c r="C72" s="22"/>
      <c r="D72" s="22"/>
      <c r="E72" s="22"/>
      <c r="F72" s="22"/>
      <c r="G72" s="22"/>
      <c r="H72" s="25">
        <f>H73</f>
        <v>1.9338743884122247</v>
      </c>
    </row>
    <row r="73" spans="1:8" ht="54" customHeight="1">
      <c r="A73" s="90"/>
      <c r="B73" s="48" t="s">
        <v>59</v>
      </c>
      <c r="C73" s="73">
        <v>12</v>
      </c>
      <c r="D73" s="73" t="s">
        <v>11</v>
      </c>
      <c r="E73" s="74">
        <v>3000</v>
      </c>
      <c r="F73" s="76">
        <v>10</v>
      </c>
      <c r="G73" s="55">
        <f>C73*E73*F73</f>
        <v>360000</v>
      </c>
      <c r="H73" s="56">
        <f>G73/H9/12</f>
        <v>1.9338743884122247</v>
      </c>
    </row>
    <row r="74" spans="1:8" ht="32.25" customHeight="1">
      <c r="A74" s="57" t="s">
        <v>110</v>
      </c>
      <c r="B74" s="22" t="s">
        <v>0</v>
      </c>
      <c r="C74" s="22"/>
      <c r="D74" s="22"/>
      <c r="E74" s="22"/>
      <c r="F74" s="22"/>
      <c r="G74" s="22"/>
      <c r="H74" s="25">
        <f>H75+H76</f>
        <v>0.885</v>
      </c>
    </row>
    <row r="75" spans="1:8" ht="42.75" customHeight="1">
      <c r="A75" s="91"/>
      <c r="B75" s="48" t="s">
        <v>27</v>
      </c>
      <c r="C75" s="60">
        <v>12</v>
      </c>
      <c r="D75" s="60" t="s">
        <v>46</v>
      </c>
      <c r="E75" s="61">
        <v>0.525</v>
      </c>
      <c r="F75" s="44">
        <v>15512.9</v>
      </c>
      <c r="G75" s="45">
        <f>C75*E75*F75</f>
        <v>97731.27</v>
      </c>
      <c r="H75" s="46">
        <f>G75/12/H9</f>
        <v>0.525</v>
      </c>
    </row>
    <row r="76" spans="1:8" ht="35.25" customHeight="1">
      <c r="A76" s="91"/>
      <c r="B76" s="48" t="s">
        <v>28</v>
      </c>
      <c r="C76" s="60">
        <v>12</v>
      </c>
      <c r="D76" s="60" t="s">
        <v>46</v>
      </c>
      <c r="E76" s="61">
        <v>0.36</v>
      </c>
      <c r="F76" s="44">
        <v>15512.9</v>
      </c>
      <c r="G76" s="45">
        <f>C76*E76*F76</f>
        <v>67015.728</v>
      </c>
      <c r="H76" s="46">
        <f>G76/12/H9</f>
        <v>0.36000000000000004</v>
      </c>
    </row>
    <row r="77" spans="1:11" ht="30" customHeight="1">
      <c r="A77" s="119" t="s">
        <v>65</v>
      </c>
      <c r="B77" s="121"/>
      <c r="C77" s="121"/>
      <c r="D77" s="120"/>
      <c r="E77" s="120"/>
      <c r="F77" s="120"/>
      <c r="G77" s="122"/>
      <c r="H77" s="133">
        <f>H10+H12+H38+H72+H74</f>
        <v>31.636299199403798</v>
      </c>
      <c r="K77" s="101"/>
    </row>
    <row r="78" spans="1:11" ht="26.25" customHeight="1">
      <c r="A78" s="3"/>
      <c r="B78" s="115" t="s">
        <v>67</v>
      </c>
      <c r="C78" s="116">
        <f>H78+H79</f>
        <v>498367.41298043117</v>
      </c>
      <c r="D78" s="123" t="s">
        <v>62</v>
      </c>
      <c r="E78" s="124"/>
      <c r="F78" s="124"/>
      <c r="G78" s="125"/>
      <c r="H78" s="92">
        <f>H77*H9</f>
        <v>490770.74585043115</v>
      </c>
      <c r="K78" s="103">
        <f>H77+H80</f>
        <v>32.1259991994038</v>
      </c>
    </row>
    <row r="79" spans="1:8" ht="24.75" customHeight="1">
      <c r="A79" s="119" t="s">
        <v>111</v>
      </c>
      <c r="B79" s="126"/>
      <c r="C79" s="126"/>
      <c r="D79" s="124"/>
      <c r="E79" s="124"/>
      <c r="F79" s="124"/>
      <c r="G79" s="125"/>
      <c r="H79" s="92">
        <f>H80*H9</f>
        <v>7596.66713</v>
      </c>
    </row>
    <row r="80" spans="1:8" ht="30" customHeight="1">
      <c r="A80" s="119" t="s">
        <v>66</v>
      </c>
      <c r="B80" s="124"/>
      <c r="C80" s="126"/>
      <c r="D80" s="124"/>
      <c r="E80" s="124"/>
      <c r="F80" s="124"/>
      <c r="G80" s="125"/>
      <c r="H80" s="133">
        <v>0.4897</v>
      </c>
    </row>
    <row r="81" spans="1:7" ht="22.5" customHeight="1">
      <c r="A81" s="99"/>
      <c r="B81" s="95"/>
      <c r="C81" s="95"/>
      <c r="D81" s="95"/>
      <c r="E81" s="95"/>
      <c r="F81" s="95"/>
      <c r="G81" s="95"/>
    </row>
    <row r="82" spans="1:8" ht="54.75" customHeight="1">
      <c r="A82" s="1" t="s">
        <v>68</v>
      </c>
      <c r="B82" s="127" t="s">
        <v>113</v>
      </c>
      <c r="C82" s="127"/>
      <c r="D82" s="127"/>
      <c r="E82" s="127"/>
      <c r="H82" s="100"/>
    </row>
    <row r="83" spans="1:5" ht="15">
      <c r="A83" s="2"/>
      <c r="B83" s="2"/>
      <c r="C83" s="2"/>
      <c r="D83" s="2"/>
      <c r="E83" s="2"/>
    </row>
    <row r="84" spans="1:5" ht="15.75">
      <c r="A84" s="2"/>
      <c r="B84" s="96" t="s">
        <v>69</v>
      </c>
      <c r="C84" s="2"/>
      <c r="D84" s="2"/>
      <c r="E84" s="2"/>
    </row>
    <row r="85" spans="1:5" ht="15.75">
      <c r="A85" s="2"/>
      <c r="B85" s="97" t="s">
        <v>70</v>
      </c>
      <c r="C85" s="2"/>
      <c r="D85" s="2"/>
      <c r="E85" s="2"/>
    </row>
    <row r="86" spans="1:5" ht="23.25" customHeight="1">
      <c r="A86" s="2"/>
      <c r="B86" s="97" t="s">
        <v>71</v>
      </c>
      <c r="C86" s="2"/>
      <c r="D86" s="2"/>
      <c r="E86" s="2"/>
    </row>
    <row r="87" spans="1:5" ht="15.75">
      <c r="A87" s="2"/>
      <c r="B87" s="97" t="s">
        <v>72</v>
      </c>
      <c r="C87" s="2"/>
      <c r="D87" s="2"/>
      <c r="E87" s="2"/>
    </row>
    <row r="88" spans="1:5" ht="15.75">
      <c r="A88" s="2"/>
      <c r="B88" s="98" t="s">
        <v>73</v>
      </c>
      <c r="C88" s="2"/>
      <c r="D88" s="2"/>
      <c r="E88" s="2"/>
    </row>
    <row r="89" spans="1:5" ht="15.75">
      <c r="A89" s="2"/>
      <c r="B89" s="98" t="s">
        <v>74</v>
      </c>
      <c r="C89" s="2"/>
      <c r="D89" s="2"/>
      <c r="E89" s="2"/>
    </row>
    <row r="90" spans="1:5" ht="21.75" customHeight="1">
      <c r="A90" s="2"/>
      <c r="B90" s="98" t="s">
        <v>75</v>
      </c>
      <c r="C90" s="2"/>
      <c r="D90" s="2"/>
      <c r="E90" s="2"/>
    </row>
    <row r="91" spans="1:5" ht="23.25" customHeight="1">
      <c r="A91" s="2"/>
      <c r="B91" s="98" t="s">
        <v>76</v>
      </c>
      <c r="C91" s="2"/>
      <c r="D91" s="2"/>
      <c r="E91" s="2"/>
    </row>
  </sheetData>
  <sheetProtection/>
  <mergeCells count="9">
    <mergeCell ref="A79:G79"/>
    <mergeCell ref="B82:E82"/>
    <mergeCell ref="A80:G80"/>
    <mergeCell ref="F1:H1"/>
    <mergeCell ref="C2:H5"/>
    <mergeCell ref="A6:H6"/>
    <mergeCell ref="A7:H7"/>
    <mergeCell ref="A77:G77"/>
    <mergeCell ref="D78:G78"/>
  </mergeCells>
  <hyperlinks>
    <hyperlink ref="B91" r:id="rId1" display="../../../Temp/Договор страхования_Имущество.doc"/>
  </hyperlinks>
  <printOptions/>
  <pageMargins left="0.2" right="0.2" top="0.48" bottom="0.28" header="0.3" footer="0.19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Трехонина</cp:lastModifiedBy>
  <cp:lastPrinted>2016-03-29T13:47:44Z</cp:lastPrinted>
  <dcterms:created xsi:type="dcterms:W3CDTF">2014-06-24T05:57:10Z</dcterms:created>
  <dcterms:modified xsi:type="dcterms:W3CDTF">2016-03-29T13:55:37Z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